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580" activeTab="0"/>
  </bookViews>
  <sheets>
    <sheet name="Hoja1" sheetId="1" r:id="rId1"/>
  </sheets>
  <definedNames>
    <definedName name="_xlnm.Print_Area" localSheetId="0">'Hoja1'!$A$1:$U$103</definedName>
  </definedNames>
  <calcPr fullCalcOnLoad="1"/>
</workbook>
</file>

<file path=xl/sharedStrings.xml><?xml version="1.0" encoding="utf-8"?>
<sst xmlns="http://schemas.openxmlformats.org/spreadsheetml/2006/main" count="382" uniqueCount="130">
  <si>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</si>
  <si>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</si>
  <si>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</si>
  <si>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</si>
  <si>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</si>
  <si>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</si>
  <si>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</si>
  <si>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</si>
  <si>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</si>
  <si>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</si>
  <si>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</si>
  <si>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</si>
  <si>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</si>
  <si>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</si>
  <si>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</si>
  <si>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</si>
  <si>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</si>
  <si>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</si>
  <si>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</si>
  <si>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</si>
  <si>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</si>
  <si>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</si>
  <si>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</si>
  <si>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</si>
  <si>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</si>
  <si>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</si>
  <si>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</si>
  <si>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</si>
  <si>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</si>
  <si>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</si>
  <si>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</si>
  <si>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</si>
  <si>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</si>
  <si>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</si>
  <si>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</si>
  <si>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</si>
  <si>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</si>
  <si>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</si>
  <si>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</si>
  <si>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</si>
  <si>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</si>
  <si>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</si>
  <si>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</si>
  <si>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</si>
  <si>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</si>
  <si>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</si>
  <si>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</si>
  <si>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</si>
  <si>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</si>
  <si>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</si>
  <si>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</si>
  <si>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</si>
  <si>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</si>
  <si>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</si>
  <si>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</si>
  <si>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</si>
  <si>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</si>
  <si>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</si>
  <si>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</si>
  <si>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</si>
  <si>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</si>
  <si>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</si>
  <si>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</si>
  <si>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</si>
  <si>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</si>
  <si>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</si>
  <si>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</si>
  <si>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</si>
  <si>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</si>
  <si>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PROYECTOS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</si>
  <si>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</si>
  <si>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</si>
  <si>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</si>
  <si>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</si>
  <si>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</si>
  <si>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</si>
  <si>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</si>
  <si>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</si>
  <si>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</si>
  <si>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</si>
  <si>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</si>
  <si>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</si>
  <si>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</si>
  <si>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ESTUDIOS BASICOS</t>
  </si>
  <si>
    <t>001</t>
  </si>
  <si>
    <t>Gastos Administrativos</t>
  </si>
  <si>
    <t>002</t>
  </si>
  <si>
    <t>Consultorías</t>
  </si>
  <si>
    <t>003</t>
  </si>
  <si>
    <t>Terrenos</t>
  </si>
  <si>
    <t>004</t>
  </si>
  <si>
    <t>Obras Civiles</t>
  </si>
  <si>
    <t>005</t>
  </si>
  <si>
    <t>Equipamiento</t>
  </si>
  <si>
    <t>006</t>
  </si>
  <si>
    <t>Equipos</t>
  </si>
  <si>
    <t>007</t>
  </si>
  <si>
    <t>Vehículos</t>
  </si>
  <si>
    <t>999</t>
  </si>
  <si>
    <t>Otros Gastos</t>
  </si>
  <si>
    <t>PROGRAMAS DE INVERSION</t>
  </si>
  <si>
    <t>Contratación del Programa</t>
  </si>
  <si>
    <t>AREA : MUNICIPAL</t>
  </si>
  <si>
    <t>TOTAL GASTOS AREA MUNICIPAL</t>
  </si>
  <si>
    <t xml:space="preserve">FEBRERO (M$) </t>
  </si>
  <si>
    <t>ABRIL      (M$)</t>
  </si>
  <si>
    <t>JUNIO    (M$)</t>
  </si>
  <si>
    <t>JULIO       (M$)</t>
  </si>
  <si>
    <t>AGOSTO     (M$)</t>
  </si>
  <si>
    <t>OCTUBRE     (M$)</t>
  </si>
  <si>
    <t>TOTALES ACUMULADOS (M$)</t>
  </si>
  <si>
    <t>%</t>
  </si>
  <si>
    <t>ENERO        (M$)</t>
  </si>
  <si>
    <t>MARZO    (M$)</t>
  </si>
  <si>
    <t>MAYO      (M$)</t>
  </si>
  <si>
    <t>PRESUPUESTO INICIAL      (M$)</t>
  </si>
  <si>
    <t>PRESUPUESTO VIGENTE   (M$)</t>
  </si>
  <si>
    <t xml:space="preserve">Teléfono                                            </t>
  </si>
  <si>
    <t xml:space="preserve">Cargo                                   </t>
  </si>
  <si>
    <t>Nombre del Responsable</t>
  </si>
  <si>
    <t>I. MUNICIPALIDAD DE CHILLAN VIEJO</t>
  </si>
  <si>
    <t>DIRECCION ADMINISTRACION Y FINANZAS</t>
  </si>
  <si>
    <t>SEPTBRE    (M$)</t>
  </si>
  <si>
    <t>NOVBRE (M$)</t>
  </si>
  <si>
    <t>DICBRE (M$)</t>
  </si>
  <si>
    <t>PRESTACIONES SOCIALES DEL EMPLEADOR</t>
  </si>
  <si>
    <t>(42) 2201586</t>
  </si>
  <si>
    <t>PAMELA MUÑOZ VENEGAS</t>
  </si>
  <si>
    <t>DIRECTORA ADMINISTRACION Y FINANZAS</t>
  </si>
  <si>
    <t>INFORME  DE  GASTOS  MUNICIPALES  MENSUALES   2018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</si>
</sst>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* #,##0.00_-;\-* #,##0.00_-;_-* &quot;-&quot;??_-;_-@_-"/>
    <numFmt numFmtId="173" formatCode="_-* #,##0_-;\-* #,##0_-;_-* &quot;-&quot;_-;_-@_-"/>
    <numFmt numFmtId="174" formatCode="_-&quot;$&quot;\ * #,##0.00_-;\-&quot;$&quot;\ * #,##0.00_-;_-&quot;$&quot;\ * &quot;-&quot;??_-;_-@_-"/>
    <numFmt numFmtId="175" formatCode="_-&quot;$&quot;\ * #,##0_-;\-&quot;$&quot;\ * #,##0_-;_-&quot;$&quot;\ * &quot;-&quot;_-;_-@_-"/>
    <numFmt numFmtId="176" formatCode="0.000"/>
    <numFmt numFmtId="177" formatCode="0.0"/>
    <numFmt numFmtId="178" formatCode="#,##0.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 Gothic"/>
      <family val="2"/>
    </font>
    <font>
      <sz val="8"/>
      <name val="Century Gothic"/>
      <family val="2"/>
    </font>
    <font>
      <sz val="8"/>
      <name val="Arial"/>
      <family val="2"/>
    </font>
    <font>
      <b/>
      <u val="single"/>
      <sz val="8"/>
      <name val="Century Gothic"/>
      <family val="2"/>
    </font>
    <font>
      <b/>
      <sz val="8"/>
      <name val="Century Gothic"/>
      <family val="2"/>
    </font>
    <font>
      <b/>
      <sz val="12"/>
      <name val="Century Gothic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7D2B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 applyProtection="1">
      <alignment horizontal="center"/>
      <protection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applyProtection="1">
      <alignment horizontal="left"/>
      <protection/>
    </xf>
    <xf numFmtId="3" fontId="4" fillId="0" borderId="0" xfId="0" applyNumberFormat="1" applyFont="1" applyAlignment="1" applyProtection="1">
      <alignment/>
      <protection/>
    </xf>
    <xf numFmtId="3" fontId="7" fillId="0" borderId="0" xfId="0" applyNumberFormat="1" applyFont="1" applyAlignment="1" applyProtection="1">
      <alignment vertical="center" wrapText="1"/>
      <protection/>
    </xf>
    <xf numFmtId="3" fontId="7" fillId="0" borderId="0" xfId="0" applyNumberFormat="1" applyFont="1" applyFill="1" applyBorder="1" applyAlignment="1" applyProtection="1">
      <alignment vertical="center" wrapText="1"/>
      <protection locked="0"/>
    </xf>
    <xf numFmtId="3" fontId="7" fillId="0" borderId="0" xfId="0" applyNumberFormat="1" applyFont="1" applyBorder="1" applyAlignment="1" applyProtection="1">
      <alignment vertical="center" wrapText="1"/>
      <protection/>
    </xf>
    <xf numFmtId="3" fontId="7" fillId="0" borderId="0" xfId="0" applyNumberFormat="1" applyFont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Alignment="1">
      <alignment/>
    </xf>
    <xf numFmtId="3" fontId="4" fillId="0" borderId="10" xfId="0" applyNumberFormat="1" applyFont="1" applyFill="1" applyBorder="1" applyAlignment="1" applyProtection="1">
      <alignment horizontal="right"/>
      <protection/>
    </xf>
    <xf numFmtId="0" fontId="4" fillId="0" borderId="11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49" fontId="4" fillId="2" borderId="10" xfId="0" applyNumberFormat="1" applyFont="1" applyFill="1" applyBorder="1" applyAlignment="1" applyProtection="1">
      <alignment horizontal="center"/>
      <protection/>
    </xf>
    <xf numFmtId="3" fontId="4" fillId="2" borderId="10" xfId="0" applyNumberFormat="1" applyFont="1" applyFill="1" applyBorder="1" applyAlignment="1" applyProtection="1">
      <alignment horizontal="right"/>
      <protection/>
    </xf>
    <xf numFmtId="3" fontId="4" fillId="2" borderId="10" xfId="0" applyNumberFormat="1" applyFont="1" applyFill="1" applyBorder="1" applyAlignment="1">
      <alignment/>
    </xf>
    <xf numFmtId="0" fontId="4" fillId="2" borderId="12" xfId="0" applyFont="1" applyFill="1" applyBorder="1" applyAlignment="1" applyProtection="1">
      <alignment horizontal="left"/>
      <protection/>
    </xf>
    <xf numFmtId="3" fontId="4" fillId="2" borderId="13" xfId="0" applyNumberFormat="1" applyFont="1" applyFill="1" applyBorder="1" applyAlignment="1" applyProtection="1">
      <alignment horizontal="right"/>
      <protection/>
    </xf>
    <xf numFmtId="3" fontId="4" fillId="2" borderId="10" xfId="0" applyNumberFormat="1" applyFont="1" applyFill="1" applyBorder="1" applyAlignment="1" applyProtection="1">
      <alignment/>
      <protection locked="0"/>
    </xf>
    <xf numFmtId="49" fontId="4" fillId="2" borderId="10" xfId="0" applyNumberFormat="1" applyFont="1" applyFill="1" applyBorder="1" applyAlignment="1" applyProtection="1" quotePrefix="1">
      <alignment horizontal="center"/>
      <protection/>
    </xf>
    <xf numFmtId="0" fontId="4" fillId="2" borderId="11" xfId="0" applyFont="1" applyFill="1" applyBorder="1" applyAlignment="1" applyProtection="1">
      <alignment/>
      <protection/>
    </xf>
    <xf numFmtId="49" fontId="7" fillId="12" borderId="10" xfId="0" applyNumberFormat="1" applyFont="1" applyFill="1" applyBorder="1" applyAlignment="1" applyProtection="1">
      <alignment horizontal="center"/>
      <protection/>
    </xf>
    <xf numFmtId="3" fontId="7" fillId="12" borderId="10" xfId="0" applyNumberFormat="1" applyFont="1" applyFill="1" applyBorder="1" applyAlignment="1" applyProtection="1">
      <alignment horizontal="right"/>
      <protection/>
    </xf>
    <xf numFmtId="3" fontId="7" fillId="12" borderId="10" xfId="0" applyNumberFormat="1" applyFont="1" applyFill="1" applyBorder="1" applyAlignment="1" applyProtection="1">
      <alignment/>
      <protection/>
    </xf>
    <xf numFmtId="49" fontId="7" fillId="12" borderId="10" xfId="0" applyNumberFormat="1" applyFont="1" applyFill="1" applyBorder="1" applyAlignment="1" applyProtection="1" quotePrefix="1">
      <alignment horizontal="center"/>
      <protection/>
    </xf>
    <xf numFmtId="3" fontId="7" fillId="12" borderId="10" xfId="0" applyNumberFormat="1" applyFont="1" applyFill="1" applyBorder="1" applyAlignment="1" applyProtection="1">
      <alignment/>
      <protection locked="0"/>
    </xf>
    <xf numFmtId="0" fontId="7" fillId="12" borderId="12" xfId="0" applyFont="1" applyFill="1" applyBorder="1" applyAlignment="1" applyProtection="1">
      <alignment horizontal="left"/>
      <protection/>
    </xf>
    <xf numFmtId="2" fontId="7" fillId="33" borderId="13" xfId="0" applyNumberFormat="1" applyFont="1" applyFill="1" applyBorder="1" applyAlignment="1">
      <alignment horizontal="center" vertical="center" wrapText="1"/>
    </xf>
    <xf numFmtId="3" fontId="7" fillId="33" borderId="13" xfId="0" applyNumberFormat="1" applyFont="1" applyFill="1" applyBorder="1" applyAlignment="1" applyProtection="1">
      <alignment/>
      <protection/>
    </xf>
    <xf numFmtId="2" fontId="4" fillId="34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 applyProtection="1">
      <alignment horizontal="right"/>
      <protection/>
    </xf>
    <xf numFmtId="2" fontId="4" fillId="1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 applyProtection="1">
      <alignment/>
      <protection locked="0"/>
    </xf>
    <xf numFmtId="2" fontId="7" fillId="13" borderId="13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3" fontId="7" fillId="35" borderId="13" xfId="0" applyNumberFormat="1" applyFont="1" applyFill="1" applyBorder="1" applyAlignment="1" applyProtection="1">
      <alignment horizontal="right" vertical="center" wrapText="1"/>
      <protection/>
    </xf>
    <xf numFmtId="0" fontId="7" fillId="12" borderId="14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3" fontId="7" fillId="12" borderId="13" xfId="0" applyNumberFormat="1" applyFont="1" applyFill="1" applyBorder="1" applyAlignment="1" applyProtection="1">
      <alignment/>
      <protection/>
    </xf>
    <xf numFmtId="3" fontId="7" fillId="12" borderId="13" xfId="0" applyNumberFormat="1" applyFont="1" applyFill="1" applyBorder="1" applyAlignment="1" applyProtection="1">
      <alignment horizontal="right"/>
      <protection/>
    </xf>
    <xf numFmtId="3" fontId="4" fillId="2" borderId="13" xfId="0" applyNumberFormat="1" applyFont="1" applyFill="1" applyBorder="1" applyAlignment="1" applyProtection="1">
      <alignment/>
      <protection locked="0"/>
    </xf>
    <xf numFmtId="3" fontId="7" fillId="12" borderId="13" xfId="0" applyNumberFormat="1" applyFont="1" applyFill="1" applyBorder="1" applyAlignment="1" applyProtection="1">
      <alignment/>
      <protection locked="0"/>
    </xf>
    <xf numFmtId="3" fontId="4" fillId="2" borderId="13" xfId="0" applyNumberFormat="1" applyFont="1" applyFill="1" applyBorder="1" applyAlignment="1">
      <alignment/>
    </xf>
    <xf numFmtId="3" fontId="4" fillId="0" borderId="13" xfId="0" applyNumberFormat="1" applyFont="1" applyFill="1" applyBorder="1" applyAlignment="1" applyProtection="1">
      <alignment horizontal="right"/>
      <protection/>
    </xf>
    <xf numFmtId="3" fontId="4" fillId="0" borderId="13" xfId="0" applyNumberFormat="1" applyFont="1" applyFill="1" applyBorder="1" applyAlignment="1" applyProtection="1">
      <alignment/>
      <protection locked="0"/>
    </xf>
    <xf numFmtId="3" fontId="4" fillId="0" borderId="15" xfId="0" applyNumberFormat="1" applyFont="1" applyFill="1" applyBorder="1" applyAlignment="1" applyProtection="1">
      <alignment horizontal="right"/>
      <protection/>
    </xf>
    <xf numFmtId="3" fontId="4" fillId="2" borderId="15" xfId="0" applyNumberFormat="1" applyFont="1" applyFill="1" applyBorder="1" applyAlignment="1" applyProtection="1">
      <alignment horizontal="right"/>
      <protection/>
    </xf>
    <xf numFmtId="3" fontId="7" fillId="12" borderId="12" xfId="0" applyNumberFormat="1" applyFont="1" applyFill="1" applyBorder="1" applyAlignment="1" applyProtection="1">
      <alignment/>
      <protection/>
    </xf>
    <xf numFmtId="3" fontId="4" fillId="2" borderId="12" xfId="0" applyNumberFormat="1" applyFont="1" applyFill="1" applyBorder="1" applyAlignment="1" applyProtection="1">
      <alignment horizontal="right"/>
      <protection/>
    </xf>
    <xf numFmtId="3" fontId="7" fillId="12" borderId="12" xfId="0" applyNumberFormat="1" applyFont="1" applyFill="1" applyBorder="1" applyAlignment="1" applyProtection="1">
      <alignment horizontal="right"/>
      <protection/>
    </xf>
    <xf numFmtId="3" fontId="4" fillId="2" borderId="12" xfId="0" applyNumberFormat="1" applyFont="1" applyFill="1" applyBorder="1" applyAlignment="1" applyProtection="1">
      <alignment/>
      <protection locked="0"/>
    </xf>
    <xf numFmtId="3" fontId="7" fillId="12" borderId="12" xfId="0" applyNumberFormat="1" applyFont="1" applyFill="1" applyBorder="1" applyAlignment="1" applyProtection="1">
      <alignment/>
      <protection locked="0"/>
    </xf>
    <xf numFmtId="3" fontId="4" fillId="2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 applyProtection="1">
      <alignment horizontal="right"/>
      <protection/>
    </xf>
    <xf numFmtId="3" fontId="4" fillId="0" borderId="12" xfId="0" applyNumberFormat="1" applyFont="1" applyFill="1" applyBorder="1" applyAlignment="1" applyProtection="1">
      <alignment/>
      <protection locked="0"/>
    </xf>
    <xf numFmtId="3" fontId="7" fillId="12" borderId="16" xfId="0" applyNumberFormat="1" applyFont="1" applyFill="1" applyBorder="1" applyAlignment="1" applyProtection="1">
      <alignment/>
      <protection/>
    </xf>
    <xf numFmtId="3" fontId="4" fillId="2" borderId="16" xfId="0" applyNumberFormat="1" applyFont="1" applyFill="1" applyBorder="1" applyAlignment="1">
      <alignment/>
    </xf>
    <xf numFmtId="3" fontId="7" fillId="12" borderId="16" xfId="0" applyNumberFormat="1" applyFont="1" applyFill="1" applyBorder="1" applyAlignment="1" applyProtection="1">
      <alignment horizontal="right"/>
      <protection/>
    </xf>
    <xf numFmtId="3" fontId="7" fillId="12" borderId="16" xfId="0" applyNumberFormat="1" applyFont="1" applyFill="1" applyBorder="1" applyAlignment="1" applyProtection="1">
      <alignment/>
      <protection locked="0"/>
    </xf>
    <xf numFmtId="3" fontId="4" fillId="0" borderId="16" xfId="0" applyNumberFormat="1" applyFont="1" applyBorder="1" applyAlignment="1">
      <alignment/>
    </xf>
    <xf numFmtId="0" fontId="7" fillId="12" borderId="17" xfId="0" applyFont="1" applyFill="1" applyBorder="1" applyAlignment="1" applyProtection="1">
      <alignment horizontal="center"/>
      <protection/>
    </xf>
    <xf numFmtId="49" fontId="7" fillId="12" borderId="18" xfId="0" applyNumberFormat="1" applyFont="1" applyFill="1" applyBorder="1" applyAlignment="1" applyProtection="1">
      <alignment horizontal="center"/>
      <protection/>
    </xf>
    <xf numFmtId="0" fontId="7" fillId="12" borderId="19" xfId="0" applyFont="1" applyFill="1" applyBorder="1" applyAlignment="1" applyProtection="1">
      <alignment horizontal="left"/>
      <protection/>
    </xf>
    <xf numFmtId="3" fontId="7" fillId="12" borderId="20" xfId="0" applyNumberFormat="1" applyFont="1" applyFill="1" applyBorder="1" applyAlignment="1" applyProtection="1">
      <alignment/>
      <protection/>
    </xf>
    <xf numFmtId="3" fontId="7" fillId="12" borderId="18" xfId="0" applyNumberFormat="1" applyFont="1" applyFill="1" applyBorder="1" applyAlignment="1" applyProtection="1">
      <alignment/>
      <protection/>
    </xf>
    <xf numFmtId="3" fontId="7" fillId="12" borderId="19" xfId="0" applyNumberFormat="1" applyFont="1" applyFill="1" applyBorder="1" applyAlignment="1" applyProtection="1">
      <alignment/>
      <protection/>
    </xf>
    <xf numFmtId="3" fontId="7" fillId="12" borderId="21" xfId="0" applyNumberFormat="1" applyFont="1" applyFill="1" applyBorder="1" applyAlignment="1" applyProtection="1">
      <alignment/>
      <protection/>
    </xf>
    <xf numFmtId="0" fontId="7" fillId="36" borderId="22" xfId="0" applyFont="1" applyFill="1" applyBorder="1" applyAlignment="1" applyProtection="1">
      <alignment horizontal="center" vertical="top" textRotation="180"/>
      <protection/>
    </xf>
    <xf numFmtId="0" fontId="7" fillId="36" borderId="23" xfId="0" applyFont="1" applyFill="1" applyBorder="1" applyAlignment="1" applyProtection="1">
      <alignment horizontal="center" vertical="top" textRotation="180"/>
      <protection/>
    </xf>
    <xf numFmtId="0" fontId="7" fillId="36" borderId="24" xfId="0" applyFont="1" applyFill="1" applyBorder="1" applyAlignment="1" applyProtection="1">
      <alignment horizontal="center" vertical="center"/>
      <protection/>
    </xf>
    <xf numFmtId="3" fontId="7" fillId="36" borderId="25" xfId="0" applyNumberFormat="1" applyFont="1" applyFill="1" applyBorder="1" applyAlignment="1" applyProtection="1">
      <alignment horizontal="center" vertical="center" wrapText="1"/>
      <protection/>
    </xf>
    <xf numFmtId="3" fontId="7" fillId="36" borderId="23" xfId="0" applyNumberFormat="1" applyFont="1" applyFill="1" applyBorder="1" applyAlignment="1" applyProtection="1">
      <alignment horizontal="center" vertical="center" wrapText="1"/>
      <protection/>
    </xf>
    <xf numFmtId="3" fontId="7" fillId="36" borderId="24" xfId="0" applyNumberFormat="1" applyFont="1" applyFill="1" applyBorder="1" applyAlignment="1" applyProtection="1">
      <alignment horizontal="center" vertical="center" wrapText="1"/>
      <protection/>
    </xf>
    <xf numFmtId="3" fontId="7" fillId="36" borderId="26" xfId="0" applyNumberFormat="1" applyFont="1" applyFill="1" applyBorder="1" applyAlignment="1">
      <alignment horizontal="center" vertical="center" wrapText="1"/>
    </xf>
    <xf numFmtId="3" fontId="7" fillId="36" borderId="27" xfId="0" applyNumberFormat="1" applyFont="1" applyFill="1" applyBorder="1" applyAlignment="1" applyProtection="1">
      <alignment horizontal="center" vertical="center" wrapText="1"/>
      <protection/>
    </xf>
    <xf numFmtId="3" fontId="7" fillId="12" borderId="28" xfId="0" applyNumberFormat="1" applyFont="1" applyFill="1" applyBorder="1" applyAlignment="1" applyProtection="1">
      <alignment horizontal="right"/>
      <protection/>
    </xf>
    <xf numFmtId="3" fontId="7" fillId="12" borderId="15" xfId="0" applyNumberFormat="1" applyFont="1" applyFill="1" applyBorder="1" applyAlignment="1" applyProtection="1">
      <alignment horizontal="right"/>
      <protection/>
    </xf>
    <xf numFmtId="3" fontId="7" fillId="36" borderId="26" xfId="0" applyNumberFormat="1" applyFont="1" applyFill="1" applyBorder="1" applyAlignment="1" applyProtection="1">
      <alignment horizontal="center" vertical="center" wrapText="1"/>
      <protection/>
    </xf>
    <xf numFmtId="3" fontId="7" fillId="12" borderId="21" xfId="0" applyNumberFormat="1" applyFont="1" applyFill="1" applyBorder="1" applyAlignment="1" applyProtection="1">
      <alignment horizontal="right"/>
      <protection/>
    </xf>
    <xf numFmtId="3" fontId="4" fillId="2" borderId="16" xfId="0" applyNumberFormat="1" applyFont="1" applyFill="1" applyBorder="1" applyAlignment="1" applyProtection="1">
      <alignment horizontal="right"/>
      <protection/>
    </xf>
    <xf numFmtId="3" fontId="4" fillId="0" borderId="16" xfId="0" applyNumberFormat="1" applyFont="1" applyFill="1" applyBorder="1" applyAlignment="1" applyProtection="1">
      <alignment horizontal="right"/>
      <protection/>
    </xf>
    <xf numFmtId="0" fontId="7" fillId="12" borderId="29" xfId="0" applyFont="1" applyFill="1" applyBorder="1" applyAlignment="1" applyProtection="1">
      <alignment horizontal="center"/>
      <protection/>
    </xf>
    <xf numFmtId="49" fontId="7" fillId="12" borderId="30" xfId="0" applyNumberFormat="1" applyFont="1" applyFill="1" applyBorder="1" applyAlignment="1" applyProtection="1">
      <alignment horizontal="center"/>
      <protection/>
    </xf>
    <xf numFmtId="49" fontId="7" fillId="12" borderId="30" xfId="0" applyNumberFormat="1" applyFont="1" applyFill="1" applyBorder="1" applyAlignment="1" applyProtection="1" quotePrefix="1">
      <alignment horizontal="center"/>
      <protection/>
    </xf>
    <xf numFmtId="0" fontId="7" fillId="12" borderId="31" xfId="0" applyFont="1" applyFill="1" applyBorder="1" applyAlignment="1" applyProtection="1">
      <alignment horizontal="left"/>
      <protection/>
    </xf>
    <xf numFmtId="3" fontId="7" fillId="12" borderId="32" xfId="0" applyNumberFormat="1" applyFont="1" applyFill="1" applyBorder="1" applyAlignment="1" applyProtection="1">
      <alignment horizontal="right"/>
      <protection/>
    </xf>
    <xf numFmtId="3" fontId="7" fillId="12" borderId="33" xfId="0" applyNumberFormat="1" applyFont="1" applyFill="1" applyBorder="1" applyAlignment="1" applyProtection="1">
      <alignment horizontal="right"/>
      <protection/>
    </xf>
    <xf numFmtId="3" fontId="7" fillId="12" borderId="34" xfId="0" applyNumberFormat="1" applyFont="1" applyFill="1" applyBorder="1" applyAlignment="1" applyProtection="1">
      <alignment/>
      <protection locked="0"/>
    </xf>
    <xf numFmtId="3" fontId="7" fillId="12" borderId="30" xfId="0" applyNumberFormat="1" applyFont="1" applyFill="1" applyBorder="1" applyAlignment="1" applyProtection="1">
      <alignment/>
      <protection locked="0"/>
    </xf>
    <xf numFmtId="3" fontId="7" fillId="12" borderId="31" xfId="0" applyNumberFormat="1" applyFont="1" applyFill="1" applyBorder="1" applyAlignment="1" applyProtection="1">
      <alignment/>
      <protection locked="0"/>
    </xf>
    <xf numFmtId="3" fontId="7" fillId="12" borderId="32" xfId="0" applyNumberFormat="1" applyFont="1" applyFill="1" applyBorder="1" applyAlignment="1">
      <alignment/>
    </xf>
    <xf numFmtId="3" fontId="7" fillId="35" borderId="26" xfId="0" applyNumberFormat="1" applyFont="1" applyFill="1" applyBorder="1" applyAlignment="1" applyProtection="1">
      <alignment horizontal="right" vertical="center" wrapText="1"/>
      <protection/>
    </xf>
    <xf numFmtId="3" fontId="7" fillId="35" borderId="27" xfId="0" applyNumberFormat="1" applyFont="1" applyFill="1" applyBorder="1" applyAlignment="1" applyProtection="1">
      <alignment horizontal="right" vertical="center" wrapText="1"/>
      <protection/>
    </xf>
    <xf numFmtId="3" fontId="7" fillId="35" borderId="25" xfId="0" applyNumberFormat="1" applyFont="1" applyFill="1" applyBorder="1" applyAlignment="1" applyProtection="1">
      <alignment horizontal="right" vertical="center" wrapText="1"/>
      <protection/>
    </xf>
    <xf numFmtId="3" fontId="7" fillId="35" borderId="23" xfId="0" applyNumberFormat="1" applyFont="1" applyFill="1" applyBorder="1" applyAlignment="1" applyProtection="1">
      <alignment horizontal="right" vertical="center" wrapText="1"/>
      <protection/>
    </xf>
    <xf numFmtId="3" fontId="7" fillId="35" borderId="2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 applyProtection="1">
      <alignment horizontal="center" vertical="center" wrapText="1"/>
      <protection/>
    </xf>
    <xf numFmtId="0" fontId="7" fillId="35" borderId="35" xfId="0" applyFont="1" applyFill="1" applyBorder="1" applyAlignment="1" applyProtection="1">
      <alignment horizontal="left" vertical="center" wrapText="1"/>
      <protection/>
    </xf>
    <xf numFmtId="0" fontId="7" fillId="35" borderId="36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66675</xdr:rowOff>
    </xdr:from>
    <xdr:to>
      <xdr:col>2</xdr:col>
      <xdr:colOff>161925</xdr:colOff>
      <xdr:row>5</xdr:row>
      <xdr:rowOff>85725</xdr:rowOff>
    </xdr:to>
    <xdr:pic>
      <xdr:nvPicPr>
        <xdr:cNvPr id="1" name="Picture 1" descr="Escud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638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3"/>
  <sheetViews>
    <sheetView tabSelected="1" zoomScalePageLayoutView="0" workbookViewId="0" topLeftCell="A77">
      <selection activeCell="G103" sqref="G103"/>
    </sheetView>
  </sheetViews>
  <sheetFormatPr defaultColWidth="11.421875" defaultRowHeight="12.75"/>
  <cols>
    <col min="1" max="4" width="5.140625" style="1" customWidth="1"/>
    <col min="5" max="5" width="39.8515625" style="0" customWidth="1"/>
    <col min="6" max="6" width="11.57421875" style="28" customWidth="1"/>
    <col min="7" max="7" width="11.7109375" style="28" customWidth="1"/>
    <col min="8" max="10" width="8.140625" style="28" customWidth="1"/>
    <col min="11" max="19" width="8.140625" style="0" customWidth="1"/>
    <col min="20" max="20" width="11.7109375" style="0" customWidth="1"/>
    <col min="21" max="21" width="6.7109375" style="2" hidden="1" customWidth="1"/>
    <col min="22" max="16384" width="11.421875" style="31" customWidth="1"/>
  </cols>
  <sheetData>
    <row r="1" spans="1:3" ht="13.5">
      <c r="A1" s="118"/>
      <c r="B1" s="118"/>
      <c r="C1" s="118"/>
    </row>
    <row r="2" spans="1:3" ht="13.5">
      <c r="A2" s="118"/>
      <c r="B2" s="118"/>
      <c r="C2" s="118"/>
    </row>
    <row r="3" spans="1:5" ht="13.5">
      <c r="A3" s="118"/>
      <c r="B3" s="118"/>
      <c r="C3" s="118"/>
      <c r="D3" s="119" t="s">
        <v>120</v>
      </c>
      <c r="E3" s="119"/>
    </row>
    <row r="4" spans="1:5" ht="13.5">
      <c r="A4" s="118"/>
      <c r="B4" s="118"/>
      <c r="C4" s="118"/>
      <c r="D4" s="119" t="s">
        <v>121</v>
      </c>
      <c r="E4" s="119"/>
    </row>
    <row r="5" spans="1:3" ht="13.5">
      <c r="A5" s="118"/>
      <c r="B5" s="118"/>
      <c r="C5" s="118"/>
    </row>
    <row r="6" spans="1:3" ht="13.5">
      <c r="A6" s="118"/>
      <c r="B6" s="118"/>
      <c r="C6" s="118"/>
    </row>
    <row r="7" spans="4:21" ht="14.25">
      <c r="D7" s="3"/>
      <c r="E7" s="4"/>
      <c r="F7" s="18"/>
      <c r="G7" s="18"/>
      <c r="H7" s="18"/>
      <c r="I7" s="18"/>
      <c r="J7" s="18"/>
      <c r="K7" s="4"/>
      <c r="L7" s="4"/>
      <c r="M7" s="4"/>
      <c r="N7" s="4"/>
      <c r="O7" s="4"/>
      <c r="P7" s="4"/>
      <c r="Q7" s="4"/>
      <c r="R7" s="4"/>
      <c r="S7" s="4"/>
      <c r="T7" s="4"/>
      <c r="U7" s="5"/>
    </row>
    <row r="8" spans="1:21" ht="14.25" customHeight="1">
      <c r="A8" s="120" t="s">
        <v>129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</row>
    <row r="9" spans="1:21" ht="14.25">
      <c r="A9" s="6"/>
      <c r="B9" s="6"/>
      <c r="C9" s="6"/>
      <c r="D9" s="6"/>
      <c r="E9" s="7"/>
      <c r="F9" s="19"/>
      <c r="G9" s="19"/>
      <c r="H9" s="19"/>
      <c r="I9" s="20"/>
      <c r="J9" s="20"/>
      <c r="K9" s="8"/>
      <c r="L9" s="4"/>
      <c r="M9" s="4"/>
      <c r="N9" s="4"/>
      <c r="O9" s="4"/>
      <c r="P9" s="4"/>
      <c r="Q9" s="4"/>
      <c r="R9" s="4"/>
      <c r="S9" s="4"/>
      <c r="T9" s="4"/>
      <c r="U9" s="5"/>
    </row>
    <row r="10" spans="1:21" ht="14.25">
      <c r="A10" s="6"/>
      <c r="B10" s="6"/>
      <c r="C10" s="6"/>
      <c r="D10" s="6"/>
      <c r="E10" s="9"/>
      <c r="F10" s="21"/>
      <c r="G10" s="21"/>
      <c r="H10" s="19"/>
      <c r="I10" s="20"/>
      <c r="J10" s="20"/>
      <c r="K10" s="8"/>
      <c r="L10" s="4"/>
      <c r="M10" s="4"/>
      <c r="N10" s="4"/>
      <c r="O10" s="4"/>
      <c r="P10" s="4"/>
      <c r="Q10" s="4"/>
      <c r="R10" s="4"/>
      <c r="S10" s="4"/>
      <c r="T10" s="4"/>
      <c r="U10" s="5"/>
    </row>
    <row r="11" spans="1:21" ht="14.25">
      <c r="A11" s="9"/>
      <c r="B11" s="9"/>
      <c r="C11" s="9"/>
      <c r="D11" s="9"/>
      <c r="E11" s="9"/>
      <c r="F11" s="21"/>
      <c r="G11" s="21"/>
      <c r="H11" s="22"/>
      <c r="I11" s="20"/>
      <c r="J11" s="20"/>
      <c r="K11" s="8"/>
      <c r="L11" s="4"/>
      <c r="M11" s="4"/>
      <c r="N11" s="4"/>
      <c r="O11" s="4"/>
      <c r="P11" s="4"/>
      <c r="Q11" s="4"/>
      <c r="R11" s="4"/>
      <c r="S11" s="4"/>
      <c r="T11" s="4"/>
      <c r="U11" s="5"/>
    </row>
    <row r="12" spans="1:21" ht="14.25" customHeight="1">
      <c r="A12" s="125" t="s">
        <v>119</v>
      </c>
      <c r="B12" s="125"/>
      <c r="C12" s="125"/>
      <c r="D12" s="125"/>
      <c r="E12" s="11" t="s">
        <v>127</v>
      </c>
      <c r="F12" s="23"/>
      <c r="G12" s="23"/>
      <c r="H12" s="24"/>
      <c r="I12" s="24"/>
      <c r="J12" s="24"/>
      <c r="K12" s="12"/>
      <c r="L12" s="4"/>
      <c r="M12" s="4"/>
      <c r="N12" s="4"/>
      <c r="O12" s="4"/>
      <c r="P12" s="4"/>
      <c r="Q12" s="4"/>
      <c r="R12" s="4"/>
      <c r="S12" s="4"/>
      <c r="T12" s="4"/>
      <c r="U12" s="5"/>
    </row>
    <row r="13" spans="1:21" ht="12.75" customHeight="1">
      <c r="A13" s="126" t="s">
        <v>118</v>
      </c>
      <c r="B13" s="126"/>
      <c r="C13" s="126"/>
      <c r="D13" s="126"/>
      <c r="E13" s="13" t="s">
        <v>128</v>
      </c>
      <c r="F13" s="25"/>
      <c r="G13" s="25"/>
      <c r="H13" s="25"/>
      <c r="I13" s="25"/>
      <c r="J13" s="25"/>
      <c r="K13" s="13"/>
      <c r="L13" s="4"/>
      <c r="M13" s="4"/>
      <c r="N13" s="4"/>
      <c r="O13" s="4"/>
      <c r="P13" s="4"/>
      <c r="Q13" s="4"/>
      <c r="R13" s="4"/>
      <c r="S13" s="4"/>
      <c r="T13" s="4"/>
      <c r="U13" s="5"/>
    </row>
    <row r="14" spans="1:21" ht="14.25" customHeight="1">
      <c r="A14" s="127" t="s">
        <v>117</v>
      </c>
      <c r="B14" s="127"/>
      <c r="C14" s="127"/>
      <c r="D14" s="127"/>
      <c r="E14" s="13" t="s">
        <v>126</v>
      </c>
      <c r="F14" s="25"/>
      <c r="G14" s="25"/>
      <c r="H14" s="123"/>
      <c r="I14" s="123"/>
      <c r="J14" s="123"/>
      <c r="K14" s="123"/>
      <c r="L14" s="4"/>
      <c r="M14" s="4"/>
      <c r="N14" s="4"/>
      <c r="O14" s="4"/>
      <c r="P14" s="4"/>
      <c r="Q14" s="4"/>
      <c r="R14" s="4"/>
      <c r="S14" s="4"/>
      <c r="T14" s="4"/>
      <c r="U14" s="5"/>
    </row>
    <row r="15" spans="1:21" ht="14.25">
      <c r="A15" s="14"/>
      <c r="B15" s="14"/>
      <c r="C15" s="14"/>
      <c r="D15" s="14"/>
      <c r="E15" s="10"/>
      <c r="F15" s="22"/>
      <c r="G15" s="22"/>
      <c r="H15" s="26"/>
      <c r="I15" s="20"/>
      <c r="J15" s="20"/>
      <c r="K15" s="8"/>
      <c r="L15" s="4"/>
      <c r="M15" s="4"/>
      <c r="N15" s="4"/>
      <c r="O15" s="4"/>
      <c r="P15" s="4"/>
      <c r="Q15" s="4"/>
      <c r="R15" s="4"/>
      <c r="S15" s="4"/>
      <c r="T15" s="4"/>
      <c r="U15" s="5"/>
    </row>
    <row r="16" spans="1:21" ht="14.25">
      <c r="A16" s="14"/>
      <c r="B16" s="14"/>
      <c r="C16" s="14"/>
      <c r="D16" s="14"/>
      <c r="E16" s="10"/>
      <c r="F16" s="22"/>
      <c r="G16" s="22"/>
      <c r="H16" s="26"/>
      <c r="I16" s="20"/>
      <c r="J16" s="20"/>
      <c r="K16" s="8"/>
      <c r="L16" s="4"/>
      <c r="M16" s="4"/>
      <c r="N16" s="4"/>
      <c r="O16" s="4"/>
      <c r="P16" s="4"/>
      <c r="Q16" s="4"/>
      <c r="R16" s="4"/>
      <c r="S16" s="4"/>
      <c r="T16" s="4"/>
      <c r="U16" s="5"/>
    </row>
    <row r="17" spans="1:21" ht="12.75" customHeight="1">
      <c r="A17" s="124" t="s">
        <v>102</v>
      </c>
      <c r="B17" s="124"/>
      <c r="C17" s="124"/>
      <c r="D17" s="124"/>
      <c r="E17" s="15"/>
      <c r="F17" s="27"/>
      <c r="G17" s="27"/>
      <c r="H17" s="27"/>
      <c r="I17" s="27"/>
      <c r="J17" s="27"/>
      <c r="K17" s="15"/>
      <c r="L17" s="4"/>
      <c r="M17" s="4"/>
      <c r="N17" s="4"/>
      <c r="O17" s="4"/>
      <c r="P17" s="4"/>
      <c r="Q17" s="4"/>
      <c r="R17" s="4"/>
      <c r="S17" s="4"/>
      <c r="T17" s="4"/>
      <c r="U17" s="5"/>
    </row>
    <row r="18" spans="1:21" ht="12.75" customHeight="1" thickBot="1">
      <c r="A18" s="15"/>
      <c r="B18" s="15"/>
      <c r="C18" s="15"/>
      <c r="D18" s="15"/>
      <c r="E18" s="15"/>
      <c r="F18" s="27"/>
      <c r="G18" s="27"/>
      <c r="H18" s="27"/>
      <c r="I18" s="27"/>
      <c r="J18" s="27"/>
      <c r="K18" s="15"/>
      <c r="L18" s="4"/>
      <c r="M18" s="4"/>
      <c r="N18" s="4"/>
      <c r="O18" s="4"/>
      <c r="P18" s="4"/>
      <c r="Q18" s="4"/>
      <c r="R18" s="4"/>
      <c r="S18" s="4"/>
      <c r="T18" s="4"/>
      <c r="U18" s="5"/>
    </row>
    <row r="19" spans="1:21" ht="39" thickBot="1">
      <c r="A19" s="89" t="s">
        <v>0</v>
      </c>
      <c r="B19" s="90" t="s">
        <v>1</v>
      </c>
      <c r="C19" s="90" t="s">
        <v>2</v>
      </c>
      <c r="D19" s="90" t="s">
        <v>3</v>
      </c>
      <c r="E19" s="91" t="s">
        <v>4</v>
      </c>
      <c r="F19" s="99" t="s">
        <v>115</v>
      </c>
      <c r="G19" s="96" t="s">
        <v>116</v>
      </c>
      <c r="H19" s="92" t="s">
        <v>112</v>
      </c>
      <c r="I19" s="93" t="s">
        <v>104</v>
      </c>
      <c r="J19" s="93" t="s">
        <v>113</v>
      </c>
      <c r="K19" s="93" t="s">
        <v>105</v>
      </c>
      <c r="L19" s="93" t="s">
        <v>114</v>
      </c>
      <c r="M19" s="93" t="s">
        <v>106</v>
      </c>
      <c r="N19" s="93" t="s">
        <v>107</v>
      </c>
      <c r="O19" s="93" t="s">
        <v>108</v>
      </c>
      <c r="P19" s="93" t="s">
        <v>122</v>
      </c>
      <c r="Q19" s="93" t="s">
        <v>109</v>
      </c>
      <c r="R19" s="93" t="s">
        <v>123</v>
      </c>
      <c r="S19" s="94" t="s">
        <v>124</v>
      </c>
      <c r="T19" s="95" t="s">
        <v>110</v>
      </c>
      <c r="U19" s="47" t="s">
        <v>111</v>
      </c>
    </row>
    <row r="20" spans="1:21" ht="13.5">
      <c r="A20" s="82" t="s">
        <v>5</v>
      </c>
      <c r="B20" s="83" t="s">
        <v>6</v>
      </c>
      <c r="C20" s="83" t="s">
        <v>7</v>
      </c>
      <c r="D20" s="83" t="s">
        <v>7</v>
      </c>
      <c r="E20" s="84" t="s">
        <v>8</v>
      </c>
      <c r="F20" s="100">
        <f aca="true" t="shared" si="0" ref="F20:L20">SUM(F21:F24)</f>
        <v>1759545</v>
      </c>
      <c r="G20" s="97">
        <f t="shared" si="0"/>
        <v>1749591</v>
      </c>
      <c r="H20" s="85">
        <f t="shared" si="0"/>
        <v>110334</v>
      </c>
      <c r="I20" s="86">
        <f t="shared" si="0"/>
        <v>135686</v>
      </c>
      <c r="J20" s="86">
        <f t="shared" si="0"/>
        <v>119245</v>
      </c>
      <c r="K20" s="86">
        <f t="shared" si="0"/>
        <v>119430</v>
      </c>
      <c r="L20" s="86">
        <f t="shared" si="0"/>
        <v>182794</v>
      </c>
      <c r="M20" s="86">
        <f aca="true" t="shared" si="1" ref="M20:U20">SUM(M21:M24)</f>
        <v>119029</v>
      </c>
      <c r="N20" s="86">
        <f t="shared" si="1"/>
        <v>181146</v>
      </c>
      <c r="O20" s="86">
        <f t="shared" si="1"/>
        <v>0</v>
      </c>
      <c r="P20" s="86">
        <f t="shared" si="1"/>
        <v>0</v>
      </c>
      <c r="Q20" s="86">
        <f t="shared" si="1"/>
        <v>0</v>
      </c>
      <c r="R20" s="86">
        <f t="shared" si="1"/>
        <v>0</v>
      </c>
      <c r="S20" s="87">
        <f t="shared" si="1"/>
        <v>0</v>
      </c>
      <c r="T20" s="88">
        <f t="shared" si="1"/>
        <v>967664</v>
      </c>
      <c r="U20" s="48">
        <f t="shared" si="1"/>
        <v>99764</v>
      </c>
    </row>
    <row r="21" spans="1:21" ht="14.25">
      <c r="A21" s="58" t="s">
        <v>5</v>
      </c>
      <c r="B21" s="33" t="s">
        <v>9</v>
      </c>
      <c r="C21" s="33" t="s">
        <v>7</v>
      </c>
      <c r="D21" s="33" t="s">
        <v>7</v>
      </c>
      <c r="E21" s="36" t="s">
        <v>10</v>
      </c>
      <c r="F21" s="101">
        <v>1069272</v>
      </c>
      <c r="G21" s="68">
        <v>1044272</v>
      </c>
      <c r="H21" s="37">
        <v>70655</v>
      </c>
      <c r="I21" s="34">
        <v>73717</v>
      </c>
      <c r="J21" s="34">
        <v>69400</v>
      </c>
      <c r="K21" s="34">
        <v>70166</v>
      </c>
      <c r="L21" s="34">
        <v>110113</v>
      </c>
      <c r="M21" s="34">
        <f>68993+110</f>
        <v>69103</v>
      </c>
      <c r="N21" s="34">
        <v>108347</v>
      </c>
      <c r="O21" s="34">
        <v>0</v>
      </c>
      <c r="P21" s="34">
        <v>0</v>
      </c>
      <c r="Q21" s="34">
        <v>0</v>
      </c>
      <c r="R21" s="34">
        <v>0</v>
      </c>
      <c r="S21" s="70">
        <v>0</v>
      </c>
      <c r="T21" s="78">
        <f>SUM(H21:S21)</f>
        <v>571501</v>
      </c>
      <c r="U21" s="49">
        <f>(G21*$U$20)/$G$20</f>
        <v>69.31501989696764</v>
      </c>
    </row>
    <row r="22" spans="1:21" ht="14.25">
      <c r="A22" s="58" t="s">
        <v>5</v>
      </c>
      <c r="B22" s="33" t="s">
        <v>11</v>
      </c>
      <c r="C22" s="33" t="s">
        <v>7</v>
      </c>
      <c r="D22" s="33" t="s">
        <v>7</v>
      </c>
      <c r="E22" s="36" t="s">
        <v>12</v>
      </c>
      <c r="F22" s="101">
        <v>427708</v>
      </c>
      <c r="G22" s="68">
        <v>427708</v>
      </c>
      <c r="H22" s="37">
        <v>30266</v>
      </c>
      <c r="I22" s="34">
        <v>32715</v>
      </c>
      <c r="J22" s="34">
        <v>28064</v>
      </c>
      <c r="K22" s="34">
        <v>27045</v>
      </c>
      <c r="L22" s="34">
        <f>47520-2</f>
        <v>47518</v>
      </c>
      <c r="M22" s="34">
        <v>27629</v>
      </c>
      <c r="N22" s="34">
        <v>47535</v>
      </c>
      <c r="O22" s="34">
        <v>0</v>
      </c>
      <c r="P22" s="34">
        <v>0</v>
      </c>
      <c r="Q22" s="34">
        <v>0</v>
      </c>
      <c r="R22" s="34">
        <v>0</v>
      </c>
      <c r="S22" s="70">
        <v>0</v>
      </c>
      <c r="T22" s="78">
        <f>SUM(H22:S22)</f>
        <v>240772</v>
      </c>
      <c r="U22" s="49">
        <f>(G22*$U$20)/$G$20</f>
        <v>13.862942283369836</v>
      </c>
    </row>
    <row r="23" spans="1:21" ht="14.25">
      <c r="A23" s="58" t="s">
        <v>5</v>
      </c>
      <c r="B23" s="33" t="s">
        <v>13</v>
      </c>
      <c r="C23" s="33" t="s">
        <v>7</v>
      </c>
      <c r="D23" s="33" t="s">
        <v>7</v>
      </c>
      <c r="E23" s="36" t="s">
        <v>14</v>
      </c>
      <c r="F23" s="101">
        <v>136474</v>
      </c>
      <c r="G23" s="68">
        <v>137974</v>
      </c>
      <c r="H23" s="37">
        <v>2248</v>
      </c>
      <c r="I23" s="34">
        <v>12598</v>
      </c>
      <c r="J23" s="34">
        <v>11751</v>
      </c>
      <c r="K23" s="34">
        <v>12719</v>
      </c>
      <c r="L23" s="34">
        <v>11384</v>
      </c>
      <c r="M23" s="34">
        <v>11384</v>
      </c>
      <c r="N23" s="34">
        <v>9950</v>
      </c>
      <c r="O23" s="34">
        <v>0</v>
      </c>
      <c r="P23" s="34">
        <v>0</v>
      </c>
      <c r="Q23" s="34">
        <v>0</v>
      </c>
      <c r="R23" s="34">
        <v>0</v>
      </c>
      <c r="S23" s="70">
        <v>0</v>
      </c>
      <c r="T23" s="78">
        <f>SUM(H23:S23)</f>
        <v>72034</v>
      </c>
      <c r="U23" s="49">
        <f>(G23*$U$20)/$G$20</f>
        <v>8.911527902026714</v>
      </c>
    </row>
    <row r="24" spans="1:21" ht="14.25">
      <c r="A24" s="58" t="s">
        <v>5</v>
      </c>
      <c r="B24" s="33" t="s">
        <v>15</v>
      </c>
      <c r="C24" s="33" t="s">
        <v>7</v>
      </c>
      <c r="D24" s="33" t="s">
        <v>7</v>
      </c>
      <c r="E24" s="36" t="s">
        <v>16</v>
      </c>
      <c r="F24" s="101">
        <v>126091</v>
      </c>
      <c r="G24" s="68">
        <v>139637</v>
      </c>
      <c r="H24" s="37">
        <v>7165</v>
      </c>
      <c r="I24" s="34">
        <v>16656</v>
      </c>
      <c r="J24" s="34">
        <v>10030</v>
      </c>
      <c r="K24" s="34">
        <v>9500</v>
      </c>
      <c r="L24" s="34">
        <v>13779</v>
      </c>
      <c r="M24" s="34">
        <v>10913</v>
      </c>
      <c r="N24" s="34">
        <v>15314</v>
      </c>
      <c r="O24" s="34">
        <v>0</v>
      </c>
      <c r="P24" s="34">
        <v>0</v>
      </c>
      <c r="Q24" s="34">
        <v>0</v>
      </c>
      <c r="R24" s="34">
        <v>0</v>
      </c>
      <c r="S24" s="70">
        <v>0</v>
      </c>
      <c r="T24" s="78">
        <f>SUM(H24:S24)</f>
        <v>83357</v>
      </c>
      <c r="U24" s="49">
        <f>(G24*$U$20)/$G$20</f>
        <v>7.9105099176358085</v>
      </c>
    </row>
    <row r="25" spans="1:21" ht="13.5">
      <c r="A25" s="57" t="s">
        <v>17</v>
      </c>
      <c r="B25" s="41" t="s">
        <v>6</v>
      </c>
      <c r="C25" s="41" t="s">
        <v>7</v>
      </c>
      <c r="D25" s="41" t="s">
        <v>7</v>
      </c>
      <c r="E25" s="46" t="s">
        <v>18</v>
      </c>
      <c r="F25" s="79">
        <f>SUM(F26:F37)</f>
        <v>1707216</v>
      </c>
      <c r="G25" s="98">
        <f>SUM(G26:G37)</f>
        <v>1805719</v>
      </c>
      <c r="H25" s="60">
        <f>SUM(H26:H37)</f>
        <v>113250</v>
      </c>
      <c r="I25" s="43">
        <f aca="true" t="shared" si="2" ref="I25:U25">SUM(I26:I37)</f>
        <v>104594</v>
      </c>
      <c r="J25" s="43">
        <f t="shared" si="2"/>
        <v>179636</v>
      </c>
      <c r="K25" s="43">
        <f t="shared" si="2"/>
        <v>119366</v>
      </c>
      <c r="L25" s="43">
        <f t="shared" si="2"/>
        <v>162535</v>
      </c>
      <c r="M25" s="43">
        <f t="shared" si="2"/>
        <v>186299</v>
      </c>
      <c r="N25" s="43">
        <f t="shared" si="2"/>
        <v>111518</v>
      </c>
      <c r="O25" s="43">
        <f t="shared" si="2"/>
        <v>0</v>
      </c>
      <c r="P25" s="43">
        <f t="shared" si="2"/>
        <v>0</v>
      </c>
      <c r="Q25" s="43">
        <f t="shared" si="2"/>
        <v>0</v>
      </c>
      <c r="R25" s="43">
        <f t="shared" si="2"/>
        <v>0</v>
      </c>
      <c r="S25" s="69">
        <f t="shared" si="2"/>
        <v>0</v>
      </c>
      <c r="T25" s="77">
        <f t="shared" si="2"/>
        <v>977198</v>
      </c>
      <c r="U25" s="48">
        <f t="shared" si="2"/>
        <v>0</v>
      </c>
    </row>
    <row r="26" spans="1:21" ht="14.25">
      <c r="A26" s="58" t="s">
        <v>17</v>
      </c>
      <c r="B26" s="33" t="s">
        <v>9</v>
      </c>
      <c r="C26" s="33" t="s">
        <v>7</v>
      </c>
      <c r="D26" s="33" t="s">
        <v>7</v>
      </c>
      <c r="E26" s="36" t="s">
        <v>19</v>
      </c>
      <c r="F26" s="101">
        <v>7450</v>
      </c>
      <c r="G26" s="68">
        <v>8929</v>
      </c>
      <c r="H26" s="37">
        <v>0</v>
      </c>
      <c r="I26" s="34">
        <v>0</v>
      </c>
      <c r="J26" s="34">
        <v>0</v>
      </c>
      <c r="K26" s="34">
        <v>158</v>
      </c>
      <c r="L26" s="34">
        <v>752</v>
      </c>
      <c r="M26" s="34">
        <v>597</v>
      </c>
      <c r="N26" s="34">
        <v>590</v>
      </c>
      <c r="O26" s="34">
        <v>0</v>
      </c>
      <c r="P26" s="34">
        <v>0</v>
      </c>
      <c r="Q26" s="34">
        <v>0</v>
      </c>
      <c r="R26" s="34">
        <v>0</v>
      </c>
      <c r="S26" s="70">
        <v>0</v>
      </c>
      <c r="T26" s="78">
        <f>SUM(H26:S26)</f>
        <v>2097</v>
      </c>
      <c r="U26" s="49" t="e">
        <f>(G26*$U$25)/$G$25</f>
        <v>#DIV/0!</v>
      </c>
    </row>
    <row r="27" spans="1:21" ht="14.25">
      <c r="A27" s="58" t="s">
        <v>17</v>
      </c>
      <c r="B27" s="33" t="s">
        <v>11</v>
      </c>
      <c r="C27" s="33" t="s">
        <v>7</v>
      </c>
      <c r="D27" s="33" t="s">
        <v>7</v>
      </c>
      <c r="E27" s="36" t="s">
        <v>20</v>
      </c>
      <c r="F27" s="101">
        <v>1500</v>
      </c>
      <c r="G27" s="68">
        <v>1600</v>
      </c>
      <c r="H27" s="37">
        <v>0</v>
      </c>
      <c r="I27" s="34">
        <v>0</v>
      </c>
      <c r="J27" s="34">
        <v>0</v>
      </c>
      <c r="K27" s="34">
        <v>0</v>
      </c>
      <c r="L27" s="34">
        <v>0</v>
      </c>
      <c r="M27" s="34">
        <v>54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70">
        <v>0</v>
      </c>
      <c r="T27" s="78">
        <f aca="true" t="shared" si="3" ref="T27:T37">SUM(H27:S27)</f>
        <v>54</v>
      </c>
      <c r="U27" s="49" t="e">
        <f aca="true" t="shared" si="4" ref="U27:U37">(G27*$U$25)/$G$25</f>
        <v>#DIV/0!</v>
      </c>
    </row>
    <row r="28" spans="1:21" ht="14.25">
      <c r="A28" s="58" t="s">
        <v>17</v>
      </c>
      <c r="B28" s="33" t="s">
        <v>13</v>
      </c>
      <c r="C28" s="33" t="s">
        <v>7</v>
      </c>
      <c r="D28" s="33" t="s">
        <v>7</v>
      </c>
      <c r="E28" s="36" t="s">
        <v>21</v>
      </c>
      <c r="F28" s="101">
        <v>11800</v>
      </c>
      <c r="G28" s="68">
        <v>11972</v>
      </c>
      <c r="H28" s="37">
        <v>16</v>
      </c>
      <c r="I28" s="34">
        <v>0</v>
      </c>
      <c r="J28" s="34">
        <v>172</v>
      </c>
      <c r="K28" s="34">
        <v>91</v>
      </c>
      <c r="L28" s="34">
        <v>355</v>
      </c>
      <c r="M28" s="34">
        <v>177</v>
      </c>
      <c r="N28" s="34">
        <v>37</v>
      </c>
      <c r="O28" s="34">
        <v>0</v>
      </c>
      <c r="P28" s="34">
        <v>0</v>
      </c>
      <c r="Q28" s="34">
        <v>0</v>
      </c>
      <c r="R28" s="34">
        <v>0</v>
      </c>
      <c r="S28" s="70">
        <v>0</v>
      </c>
      <c r="T28" s="78">
        <f t="shared" si="3"/>
        <v>848</v>
      </c>
      <c r="U28" s="49" t="e">
        <f t="shared" si="4"/>
        <v>#DIV/0!</v>
      </c>
    </row>
    <row r="29" spans="1:21" ht="14.25">
      <c r="A29" s="58" t="s">
        <v>17</v>
      </c>
      <c r="B29" s="33" t="s">
        <v>15</v>
      </c>
      <c r="C29" s="33" t="s">
        <v>7</v>
      </c>
      <c r="D29" s="33" t="s">
        <v>7</v>
      </c>
      <c r="E29" s="36" t="s">
        <v>22</v>
      </c>
      <c r="F29" s="101">
        <v>47348</v>
      </c>
      <c r="G29" s="68">
        <v>77572</v>
      </c>
      <c r="H29" s="37">
        <v>0</v>
      </c>
      <c r="I29" s="34">
        <v>6210</v>
      </c>
      <c r="J29" s="34">
        <v>18014</v>
      </c>
      <c r="K29" s="34">
        <v>12185</v>
      </c>
      <c r="L29" s="34">
        <v>1917</v>
      </c>
      <c r="M29" s="34">
        <v>7993</v>
      </c>
      <c r="N29" s="34">
        <v>2870</v>
      </c>
      <c r="O29" s="34">
        <v>0</v>
      </c>
      <c r="P29" s="34">
        <v>0</v>
      </c>
      <c r="Q29" s="34">
        <v>0</v>
      </c>
      <c r="R29" s="34">
        <v>0</v>
      </c>
      <c r="S29" s="70">
        <v>0</v>
      </c>
      <c r="T29" s="78">
        <f t="shared" si="3"/>
        <v>49189</v>
      </c>
      <c r="U29" s="49" t="e">
        <f t="shared" si="4"/>
        <v>#DIV/0!</v>
      </c>
    </row>
    <row r="30" spans="1:21" ht="14.25">
      <c r="A30" s="58" t="s">
        <v>17</v>
      </c>
      <c r="B30" s="33" t="s">
        <v>23</v>
      </c>
      <c r="C30" s="33" t="s">
        <v>7</v>
      </c>
      <c r="D30" s="33" t="s">
        <v>7</v>
      </c>
      <c r="E30" s="36" t="s">
        <v>24</v>
      </c>
      <c r="F30" s="101">
        <v>465241</v>
      </c>
      <c r="G30" s="68">
        <v>473888</v>
      </c>
      <c r="H30" s="37">
        <v>35389</v>
      </c>
      <c r="I30" s="34">
        <v>38582</v>
      </c>
      <c r="J30" s="34">
        <v>51808</v>
      </c>
      <c r="K30" s="34">
        <v>32611</v>
      </c>
      <c r="L30" s="34">
        <v>33679</v>
      </c>
      <c r="M30" s="34">
        <v>35199</v>
      </c>
      <c r="N30" s="34">
        <v>34920</v>
      </c>
      <c r="O30" s="34">
        <v>0</v>
      </c>
      <c r="P30" s="34">
        <v>0</v>
      </c>
      <c r="Q30" s="34">
        <v>0</v>
      </c>
      <c r="R30" s="34">
        <v>0</v>
      </c>
      <c r="S30" s="70">
        <v>0</v>
      </c>
      <c r="T30" s="78">
        <f t="shared" si="3"/>
        <v>262188</v>
      </c>
      <c r="U30" s="49" t="e">
        <f t="shared" si="4"/>
        <v>#DIV/0!</v>
      </c>
    </row>
    <row r="31" spans="1:21" ht="14.25">
      <c r="A31" s="58" t="s">
        <v>17</v>
      </c>
      <c r="B31" s="33" t="s">
        <v>25</v>
      </c>
      <c r="C31" s="33" t="s">
        <v>7</v>
      </c>
      <c r="D31" s="33" t="s">
        <v>7</v>
      </c>
      <c r="E31" s="36" t="s">
        <v>26</v>
      </c>
      <c r="F31" s="101">
        <v>26898</v>
      </c>
      <c r="G31" s="68">
        <v>50687</v>
      </c>
      <c r="H31" s="37">
        <v>265</v>
      </c>
      <c r="I31" s="34">
        <v>851</v>
      </c>
      <c r="J31" s="34">
        <v>0</v>
      </c>
      <c r="K31" s="34">
        <f>1199+1</f>
        <v>1200</v>
      </c>
      <c r="L31" s="34">
        <v>12839</v>
      </c>
      <c r="M31" s="34">
        <v>2426</v>
      </c>
      <c r="N31" s="34">
        <v>1415</v>
      </c>
      <c r="O31" s="34">
        <v>0</v>
      </c>
      <c r="P31" s="34">
        <v>0</v>
      </c>
      <c r="Q31" s="34">
        <v>0</v>
      </c>
      <c r="R31" s="34">
        <v>0</v>
      </c>
      <c r="S31" s="70">
        <v>0</v>
      </c>
      <c r="T31" s="78">
        <f t="shared" si="3"/>
        <v>18996</v>
      </c>
      <c r="U31" s="49" t="e">
        <f t="shared" si="4"/>
        <v>#DIV/0!</v>
      </c>
    </row>
    <row r="32" spans="1:21" ht="14.25">
      <c r="A32" s="58" t="s">
        <v>17</v>
      </c>
      <c r="B32" s="33" t="s">
        <v>27</v>
      </c>
      <c r="C32" s="33" t="s">
        <v>7</v>
      </c>
      <c r="D32" s="33" t="s">
        <v>7</v>
      </c>
      <c r="E32" s="36" t="s">
        <v>28</v>
      </c>
      <c r="F32" s="101">
        <v>14550</v>
      </c>
      <c r="G32" s="68">
        <v>15613</v>
      </c>
      <c r="H32" s="37">
        <v>0</v>
      </c>
      <c r="I32" s="34">
        <v>0</v>
      </c>
      <c r="J32" s="34">
        <v>0</v>
      </c>
      <c r="K32" s="34">
        <v>2673</v>
      </c>
      <c r="L32" s="34">
        <v>1220</v>
      </c>
      <c r="M32" s="34">
        <v>515</v>
      </c>
      <c r="N32" s="34">
        <v>393</v>
      </c>
      <c r="O32" s="34">
        <v>0</v>
      </c>
      <c r="P32" s="34">
        <v>0</v>
      </c>
      <c r="Q32" s="34">
        <v>0</v>
      </c>
      <c r="R32" s="34">
        <v>0</v>
      </c>
      <c r="S32" s="70">
        <v>0</v>
      </c>
      <c r="T32" s="78">
        <f t="shared" si="3"/>
        <v>4801</v>
      </c>
      <c r="U32" s="49" t="e">
        <f t="shared" si="4"/>
        <v>#DIV/0!</v>
      </c>
    </row>
    <row r="33" spans="1:21" ht="14.25">
      <c r="A33" s="58" t="s">
        <v>17</v>
      </c>
      <c r="B33" s="33" t="s">
        <v>29</v>
      </c>
      <c r="C33" s="33" t="s">
        <v>7</v>
      </c>
      <c r="D33" s="33" t="s">
        <v>7</v>
      </c>
      <c r="E33" s="36" t="s">
        <v>30</v>
      </c>
      <c r="F33" s="101">
        <v>937109</v>
      </c>
      <c r="G33" s="68">
        <v>879843</v>
      </c>
      <c r="H33" s="37">
        <v>73907</v>
      </c>
      <c r="I33" s="34">
        <v>50362</v>
      </c>
      <c r="J33" s="34">
        <v>83205</v>
      </c>
      <c r="K33" s="34">
        <v>51710</v>
      </c>
      <c r="L33" s="34">
        <v>82225</v>
      </c>
      <c r="M33" s="34">
        <f>109669+19</f>
        <v>109688</v>
      </c>
      <c r="N33" s="34">
        <v>56491</v>
      </c>
      <c r="O33" s="34">
        <v>0</v>
      </c>
      <c r="P33" s="34">
        <v>0</v>
      </c>
      <c r="Q33" s="34">
        <v>0</v>
      </c>
      <c r="R33" s="34">
        <v>0</v>
      </c>
      <c r="S33" s="70">
        <v>0</v>
      </c>
      <c r="T33" s="78">
        <f t="shared" si="3"/>
        <v>507588</v>
      </c>
      <c r="U33" s="49" t="e">
        <f t="shared" si="4"/>
        <v>#DIV/0!</v>
      </c>
    </row>
    <row r="34" spans="1:21" ht="14.25">
      <c r="A34" s="58" t="s">
        <v>17</v>
      </c>
      <c r="B34" s="33" t="s">
        <v>31</v>
      </c>
      <c r="C34" s="33" t="s">
        <v>7</v>
      </c>
      <c r="D34" s="33" t="s">
        <v>7</v>
      </c>
      <c r="E34" s="36" t="s">
        <v>32</v>
      </c>
      <c r="F34" s="101">
        <v>70382</v>
      </c>
      <c r="G34" s="68">
        <v>83877</v>
      </c>
      <c r="H34" s="37">
        <v>415</v>
      </c>
      <c r="I34" s="34">
        <v>3557</v>
      </c>
      <c r="J34" s="34">
        <v>11665</v>
      </c>
      <c r="K34" s="34">
        <v>3007</v>
      </c>
      <c r="L34" s="34">
        <v>7216</v>
      </c>
      <c r="M34" s="34">
        <v>11277</v>
      </c>
      <c r="N34" s="34">
        <v>5756</v>
      </c>
      <c r="O34" s="34">
        <v>0</v>
      </c>
      <c r="P34" s="34">
        <v>0</v>
      </c>
      <c r="Q34" s="34">
        <v>0</v>
      </c>
      <c r="R34" s="34">
        <v>0</v>
      </c>
      <c r="S34" s="70">
        <v>0</v>
      </c>
      <c r="T34" s="78">
        <f t="shared" si="3"/>
        <v>42893</v>
      </c>
      <c r="U34" s="49" t="e">
        <f t="shared" si="4"/>
        <v>#DIV/0!</v>
      </c>
    </row>
    <row r="35" spans="1:21" ht="14.25">
      <c r="A35" s="58" t="s">
        <v>17</v>
      </c>
      <c r="B35" s="33" t="s">
        <v>33</v>
      </c>
      <c r="C35" s="33" t="s">
        <v>7</v>
      </c>
      <c r="D35" s="33" t="s">
        <v>7</v>
      </c>
      <c r="E35" s="36" t="s">
        <v>34</v>
      </c>
      <c r="F35" s="101">
        <v>12000</v>
      </c>
      <c r="G35" s="68">
        <v>23033</v>
      </c>
      <c r="H35" s="37">
        <v>0</v>
      </c>
      <c r="I35" s="34">
        <v>0</v>
      </c>
      <c r="J35" s="34">
        <v>0</v>
      </c>
      <c r="K35" s="34">
        <v>0</v>
      </c>
      <c r="L35" s="34">
        <v>11032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70">
        <v>0</v>
      </c>
      <c r="T35" s="78">
        <f t="shared" si="3"/>
        <v>11032</v>
      </c>
      <c r="U35" s="49" t="e">
        <f t="shared" si="4"/>
        <v>#DIV/0!</v>
      </c>
    </row>
    <row r="36" spans="1:21" ht="14.25">
      <c r="A36" s="58" t="s">
        <v>17</v>
      </c>
      <c r="B36" s="33" t="s">
        <v>35</v>
      </c>
      <c r="C36" s="33" t="s">
        <v>7</v>
      </c>
      <c r="D36" s="33" t="s">
        <v>7</v>
      </c>
      <c r="E36" s="36" t="s">
        <v>36</v>
      </c>
      <c r="F36" s="101">
        <v>100738</v>
      </c>
      <c r="G36" s="68">
        <v>164920</v>
      </c>
      <c r="H36" s="37">
        <v>3258</v>
      </c>
      <c r="I36" s="34">
        <v>4737</v>
      </c>
      <c r="J36" s="34">
        <v>14472</v>
      </c>
      <c r="K36" s="34">
        <v>14982</v>
      </c>
      <c r="L36" s="34">
        <v>11008</v>
      </c>
      <c r="M36" s="34">
        <f>17138+803</f>
        <v>17941</v>
      </c>
      <c r="N36" s="34">
        <v>8625</v>
      </c>
      <c r="O36" s="34">
        <v>0</v>
      </c>
      <c r="P36" s="34">
        <v>0</v>
      </c>
      <c r="Q36" s="34">
        <v>0</v>
      </c>
      <c r="R36" s="34">
        <v>0</v>
      </c>
      <c r="S36" s="70">
        <v>0</v>
      </c>
      <c r="T36" s="78">
        <f t="shared" si="3"/>
        <v>75023</v>
      </c>
      <c r="U36" s="49" t="e">
        <f t="shared" si="4"/>
        <v>#DIV/0!</v>
      </c>
    </row>
    <row r="37" spans="1:21" ht="14.25">
      <c r="A37" s="58" t="s">
        <v>17</v>
      </c>
      <c r="B37" s="33" t="s">
        <v>37</v>
      </c>
      <c r="C37" s="33" t="s">
        <v>7</v>
      </c>
      <c r="D37" s="33" t="s">
        <v>7</v>
      </c>
      <c r="E37" s="36" t="s">
        <v>38</v>
      </c>
      <c r="F37" s="101">
        <v>12200</v>
      </c>
      <c r="G37" s="68">
        <v>13785</v>
      </c>
      <c r="H37" s="37">
        <v>0</v>
      </c>
      <c r="I37" s="34">
        <v>295</v>
      </c>
      <c r="J37" s="34">
        <v>300</v>
      </c>
      <c r="K37" s="34">
        <v>749</v>
      </c>
      <c r="L37" s="34">
        <v>292</v>
      </c>
      <c r="M37" s="34">
        <v>432</v>
      </c>
      <c r="N37" s="34">
        <v>421</v>
      </c>
      <c r="O37" s="34">
        <v>0</v>
      </c>
      <c r="P37" s="34">
        <v>0</v>
      </c>
      <c r="Q37" s="34">
        <v>0</v>
      </c>
      <c r="R37" s="34">
        <v>0</v>
      </c>
      <c r="S37" s="70">
        <v>0</v>
      </c>
      <c r="T37" s="78">
        <f t="shared" si="3"/>
        <v>2489</v>
      </c>
      <c r="U37" s="49" t="e">
        <f t="shared" si="4"/>
        <v>#DIV/0!</v>
      </c>
    </row>
    <row r="38" spans="1:21" ht="13.5">
      <c r="A38" s="57">
        <v>23</v>
      </c>
      <c r="B38" s="41" t="s">
        <v>6</v>
      </c>
      <c r="C38" s="41" t="s">
        <v>7</v>
      </c>
      <c r="D38" s="44" t="s">
        <v>7</v>
      </c>
      <c r="E38" s="46" t="s">
        <v>39</v>
      </c>
      <c r="F38" s="79">
        <f>SUM(F39:F40)</f>
        <v>0</v>
      </c>
      <c r="G38" s="98">
        <f aca="true" t="shared" si="5" ref="G38:U38">SUM(G39:G40)</f>
        <v>0</v>
      </c>
      <c r="H38" s="61">
        <f t="shared" si="5"/>
        <v>0</v>
      </c>
      <c r="I38" s="42">
        <f t="shared" si="5"/>
        <v>0</v>
      </c>
      <c r="J38" s="42">
        <f t="shared" si="5"/>
        <v>0</v>
      </c>
      <c r="K38" s="42">
        <f t="shared" si="5"/>
        <v>0</v>
      </c>
      <c r="L38" s="42">
        <f t="shared" si="5"/>
        <v>0</v>
      </c>
      <c r="M38" s="42">
        <f t="shared" si="5"/>
        <v>0</v>
      </c>
      <c r="N38" s="42">
        <f t="shared" si="5"/>
        <v>0</v>
      </c>
      <c r="O38" s="42">
        <f t="shared" si="5"/>
        <v>0</v>
      </c>
      <c r="P38" s="42">
        <f t="shared" si="5"/>
        <v>0</v>
      </c>
      <c r="Q38" s="42">
        <f t="shared" si="5"/>
        <v>0</v>
      </c>
      <c r="R38" s="42">
        <f t="shared" si="5"/>
        <v>0</v>
      </c>
      <c r="S38" s="71">
        <f t="shared" si="5"/>
        <v>0</v>
      </c>
      <c r="T38" s="79">
        <f t="shared" si="5"/>
        <v>0</v>
      </c>
      <c r="U38" s="50">
        <f t="shared" si="5"/>
        <v>0</v>
      </c>
    </row>
    <row r="39" spans="1:21" ht="14.25">
      <c r="A39" s="58">
        <v>23</v>
      </c>
      <c r="B39" s="33" t="s">
        <v>9</v>
      </c>
      <c r="C39" s="33" t="s">
        <v>7</v>
      </c>
      <c r="D39" s="33" t="s">
        <v>7</v>
      </c>
      <c r="E39" s="36" t="s">
        <v>40</v>
      </c>
      <c r="F39" s="101">
        <v>0</v>
      </c>
      <c r="G39" s="68">
        <v>0</v>
      </c>
      <c r="H39" s="62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72">
        <v>0</v>
      </c>
      <c r="T39" s="78">
        <f>SUM(H39:S39)</f>
        <v>0</v>
      </c>
      <c r="U39" s="51">
        <f>SUM(I39:T39)</f>
        <v>0</v>
      </c>
    </row>
    <row r="40" spans="1:21" ht="14.25">
      <c r="A40" s="58">
        <v>23</v>
      </c>
      <c r="B40" s="33" t="s">
        <v>13</v>
      </c>
      <c r="C40" s="33" t="s">
        <v>7</v>
      </c>
      <c r="D40" s="33" t="s">
        <v>7</v>
      </c>
      <c r="E40" s="36" t="s">
        <v>125</v>
      </c>
      <c r="F40" s="101">
        <v>0</v>
      </c>
      <c r="G40" s="68">
        <v>0</v>
      </c>
      <c r="H40" s="62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72">
        <v>0</v>
      </c>
      <c r="T40" s="78">
        <f>SUM(H40:S40)</f>
        <v>0</v>
      </c>
      <c r="U40" s="51"/>
    </row>
    <row r="41" spans="1:21" ht="13.5">
      <c r="A41" s="57">
        <v>24</v>
      </c>
      <c r="B41" s="41" t="s">
        <v>6</v>
      </c>
      <c r="C41" s="41" t="s">
        <v>7</v>
      </c>
      <c r="D41" s="41" t="s">
        <v>7</v>
      </c>
      <c r="E41" s="46" t="s">
        <v>41</v>
      </c>
      <c r="F41" s="79">
        <f>SUM(F42:F47)</f>
        <v>1338217</v>
      </c>
      <c r="G41" s="98">
        <f>SUM(G42:G47)</f>
        <v>1425247</v>
      </c>
      <c r="H41" s="60">
        <f>SUM(H42:H47)</f>
        <v>6558</v>
      </c>
      <c r="I41" s="43">
        <f aca="true" t="shared" si="6" ref="I41:U41">SUM(I42:I47)</f>
        <v>58918</v>
      </c>
      <c r="J41" s="43">
        <f t="shared" si="6"/>
        <v>48244</v>
      </c>
      <c r="K41" s="43">
        <f t="shared" si="6"/>
        <v>310752</v>
      </c>
      <c r="L41" s="43">
        <f t="shared" si="6"/>
        <v>182487</v>
      </c>
      <c r="M41" s="43">
        <f t="shared" si="6"/>
        <v>114721</v>
      </c>
      <c r="N41" s="43">
        <f t="shared" si="6"/>
        <v>152852</v>
      </c>
      <c r="O41" s="43">
        <f t="shared" si="6"/>
        <v>0</v>
      </c>
      <c r="P41" s="43">
        <f t="shared" si="6"/>
        <v>0</v>
      </c>
      <c r="Q41" s="43">
        <f t="shared" si="6"/>
        <v>0</v>
      </c>
      <c r="R41" s="43">
        <f t="shared" si="6"/>
        <v>0</v>
      </c>
      <c r="S41" s="69">
        <f t="shared" si="6"/>
        <v>0</v>
      </c>
      <c r="T41" s="77">
        <f t="shared" si="6"/>
        <v>874532</v>
      </c>
      <c r="U41" s="48">
        <f t="shared" si="6"/>
        <v>0</v>
      </c>
    </row>
    <row r="42" spans="1:21" ht="14.25">
      <c r="A42" s="58">
        <v>24</v>
      </c>
      <c r="B42" s="33" t="s">
        <v>9</v>
      </c>
      <c r="C42" s="33" t="s">
        <v>7</v>
      </c>
      <c r="D42" s="33" t="s">
        <v>7</v>
      </c>
      <c r="E42" s="36" t="s">
        <v>42</v>
      </c>
      <c r="F42" s="101">
        <v>204850</v>
      </c>
      <c r="G42" s="68">
        <v>273213</v>
      </c>
      <c r="H42" s="37">
        <v>68</v>
      </c>
      <c r="I42" s="34">
        <v>584</v>
      </c>
      <c r="J42" s="34">
        <v>6149</v>
      </c>
      <c r="K42" s="34">
        <v>7605</v>
      </c>
      <c r="L42" s="34">
        <v>8030</v>
      </c>
      <c r="M42" s="34">
        <v>71887</v>
      </c>
      <c r="N42" s="34">
        <v>71448</v>
      </c>
      <c r="O42" s="34">
        <v>0</v>
      </c>
      <c r="P42" s="34">
        <v>0</v>
      </c>
      <c r="Q42" s="34">
        <v>0</v>
      </c>
      <c r="R42" s="34">
        <v>0</v>
      </c>
      <c r="S42" s="70">
        <v>0</v>
      </c>
      <c r="T42" s="78">
        <f aca="true" t="shared" si="7" ref="T42:T47">SUM(H42:S42)</f>
        <v>165771</v>
      </c>
      <c r="U42" s="51" t="e">
        <f aca="true" t="shared" si="8" ref="U42:U47">(G42*$U$41)/$G$41</f>
        <v>#DIV/0!</v>
      </c>
    </row>
    <row r="43" spans="1:21" ht="14.25">
      <c r="A43" s="58">
        <v>24</v>
      </c>
      <c r="B43" s="33" t="s">
        <v>13</v>
      </c>
      <c r="C43" s="33" t="s">
        <v>7</v>
      </c>
      <c r="D43" s="39" t="s">
        <v>7</v>
      </c>
      <c r="E43" s="36" t="s">
        <v>43</v>
      </c>
      <c r="F43" s="101">
        <v>1133367</v>
      </c>
      <c r="G43" s="68">
        <v>1152034</v>
      </c>
      <c r="H43" s="37">
        <v>6490</v>
      </c>
      <c r="I43" s="34">
        <v>58334</v>
      </c>
      <c r="J43" s="34">
        <v>42095</v>
      </c>
      <c r="K43" s="34">
        <v>303147</v>
      </c>
      <c r="L43" s="34">
        <v>174457</v>
      </c>
      <c r="M43" s="34">
        <v>42834</v>
      </c>
      <c r="N43" s="34">
        <v>81404</v>
      </c>
      <c r="O43" s="34">
        <v>0</v>
      </c>
      <c r="P43" s="34">
        <v>0</v>
      </c>
      <c r="Q43" s="34">
        <v>0</v>
      </c>
      <c r="R43" s="34">
        <v>0</v>
      </c>
      <c r="S43" s="70">
        <v>0</v>
      </c>
      <c r="T43" s="78">
        <f t="shared" si="7"/>
        <v>708761</v>
      </c>
      <c r="U43" s="51" t="e">
        <f t="shared" si="8"/>
        <v>#DIV/0!</v>
      </c>
    </row>
    <row r="44" spans="1:21" ht="14.25">
      <c r="A44" s="58">
        <v>24</v>
      </c>
      <c r="B44" s="33" t="s">
        <v>15</v>
      </c>
      <c r="C44" s="33" t="s">
        <v>7</v>
      </c>
      <c r="D44" s="33" t="s">
        <v>7</v>
      </c>
      <c r="E44" s="36" t="s">
        <v>44</v>
      </c>
      <c r="F44" s="101">
        <v>0</v>
      </c>
      <c r="G44" s="68">
        <v>0</v>
      </c>
      <c r="H44" s="37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70">
        <v>0</v>
      </c>
      <c r="T44" s="78">
        <f t="shared" si="7"/>
        <v>0</v>
      </c>
      <c r="U44" s="51" t="e">
        <f t="shared" si="8"/>
        <v>#DIV/0!</v>
      </c>
    </row>
    <row r="45" spans="1:21" ht="14.25">
      <c r="A45" s="58">
        <v>24</v>
      </c>
      <c r="B45" s="33" t="s">
        <v>23</v>
      </c>
      <c r="C45" s="33" t="s">
        <v>7</v>
      </c>
      <c r="D45" s="39" t="s">
        <v>7</v>
      </c>
      <c r="E45" s="36" t="s">
        <v>45</v>
      </c>
      <c r="F45" s="101">
        <v>0</v>
      </c>
      <c r="G45" s="68">
        <v>0</v>
      </c>
      <c r="H45" s="37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70">
        <v>0</v>
      </c>
      <c r="T45" s="78">
        <f t="shared" si="7"/>
        <v>0</v>
      </c>
      <c r="U45" s="51" t="e">
        <f t="shared" si="8"/>
        <v>#DIV/0!</v>
      </c>
    </row>
    <row r="46" spans="1:21" ht="14.25">
      <c r="A46" s="58">
        <v>24</v>
      </c>
      <c r="B46" s="33" t="s">
        <v>25</v>
      </c>
      <c r="C46" s="33" t="s">
        <v>7</v>
      </c>
      <c r="D46" s="39" t="s">
        <v>7</v>
      </c>
      <c r="E46" s="36" t="s">
        <v>46</v>
      </c>
      <c r="F46" s="101">
        <v>0</v>
      </c>
      <c r="G46" s="68">
        <v>0</v>
      </c>
      <c r="H46" s="37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70">
        <v>0</v>
      </c>
      <c r="T46" s="78">
        <f t="shared" si="7"/>
        <v>0</v>
      </c>
      <c r="U46" s="51" t="e">
        <f t="shared" si="8"/>
        <v>#DIV/0!</v>
      </c>
    </row>
    <row r="47" spans="1:21" ht="14.25">
      <c r="A47" s="58">
        <v>24</v>
      </c>
      <c r="B47" s="33" t="s">
        <v>27</v>
      </c>
      <c r="C47" s="33" t="s">
        <v>7</v>
      </c>
      <c r="D47" s="39" t="s">
        <v>7</v>
      </c>
      <c r="E47" s="36" t="s">
        <v>47</v>
      </c>
      <c r="F47" s="101">
        <v>0</v>
      </c>
      <c r="G47" s="68">
        <v>0</v>
      </c>
      <c r="H47" s="37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70">
        <v>0</v>
      </c>
      <c r="T47" s="78">
        <f t="shared" si="7"/>
        <v>0</v>
      </c>
      <c r="U47" s="51" t="e">
        <f t="shared" si="8"/>
        <v>#DIV/0!</v>
      </c>
    </row>
    <row r="48" spans="1:21" ht="13.5">
      <c r="A48" s="57">
        <v>25</v>
      </c>
      <c r="B48" s="41" t="s">
        <v>6</v>
      </c>
      <c r="C48" s="41" t="s">
        <v>7</v>
      </c>
      <c r="D48" s="44" t="s">
        <v>7</v>
      </c>
      <c r="E48" s="46" t="s">
        <v>48</v>
      </c>
      <c r="F48" s="79">
        <v>0</v>
      </c>
      <c r="G48" s="98">
        <v>0</v>
      </c>
      <c r="H48" s="63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73">
        <v>0</v>
      </c>
      <c r="T48" s="80">
        <v>0</v>
      </c>
      <c r="U48" s="52">
        <v>0</v>
      </c>
    </row>
    <row r="49" spans="1:21" ht="14.25">
      <c r="A49" s="58">
        <v>25</v>
      </c>
      <c r="B49" s="33" t="s">
        <v>9</v>
      </c>
      <c r="C49" s="33" t="s">
        <v>7</v>
      </c>
      <c r="D49" s="39" t="s">
        <v>7</v>
      </c>
      <c r="E49" s="36" t="s">
        <v>49</v>
      </c>
      <c r="F49" s="101">
        <v>0</v>
      </c>
      <c r="G49" s="68">
        <v>0</v>
      </c>
      <c r="H49" s="62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72">
        <v>0</v>
      </c>
      <c r="T49" s="78">
        <f>SUM(T48)</f>
        <v>0</v>
      </c>
      <c r="U49" s="51">
        <f>(G49*$U$20)/$G$20</f>
        <v>0</v>
      </c>
    </row>
    <row r="50" spans="1:21" ht="13.5">
      <c r="A50" s="57">
        <v>26</v>
      </c>
      <c r="B50" s="41" t="s">
        <v>6</v>
      </c>
      <c r="C50" s="41" t="s">
        <v>7</v>
      </c>
      <c r="D50" s="41" t="s">
        <v>7</v>
      </c>
      <c r="E50" s="46" t="s">
        <v>50</v>
      </c>
      <c r="F50" s="79">
        <f>SUM(F51:F53)</f>
        <v>2407</v>
      </c>
      <c r="G50" s="98">
        <f aca="true" t="shared" si="9" ref="G50:U50">SUM(G51:G53)</f>
        <v>101330</v>
      </c>
      <c r="H50" s="61">
        <f t="shared" si="9"/>
        <v>68</v>
      </c>
      <c r="I50" s="42">
        <f t="shared" si="9"/>
        <v>15</v>
      </c>
      <c r="J50" s="42">
        <f t="shared" si="9"/>
        <v>0</v>
      </c>
      <c r="K50" s="42">
        <f t="shared" si="9"/>
        <v>75</v>
      </c>
      <c r="L50" s="42">
        <f t="shared" si="9"/>
        <v>0</v>
      </c>
      <c r="M50" s="42">
        <f t="shared" si="9"/>
        <v>100</v>
      </c>
      <c r="N50" s="42">
        <f t="shared" si="9"/>
        <v>23</v>
      </c>
      <c r="O50" s="42">
        <f t="shared" si="9"/>
        <v>0</v>
      </c>
      <c r="P50" s="42">
        <f t="shared" si="9"/>
        <v>0</v>
      </c>
      <c r="Q50" s="42">
        <f t="shared" si="9"/>
        <v>0</v>
      </c>
      <c r="R50" s="42">
        <f t="shared" si="9"/>
        <v>0</v>
      </c>
      <c r="S50" s="71">
        <f t="shared" si="9"/>
        <v>0</v>
      </c>
      <c r="T50" s="79">
        <f t="shared" si="9"/>
        <v>281</v>
      </c>
      <c r="U50" s="50">
        <f t="shared" si="9"/>
        <v>0</v>
      </c>
    </row>
    <row r="51" spans="1:21" ht="14.25">
      <c r="A51" s="58">
        <v>26</v>
      </c>
      <c r="B51" s="33" t="s">
        <v>9</v>
      </c>
      <c r="C51" s="33" t="s">
        <v>7</v>
      </c>
      <c r="D51" s="33" t="s">
        <v>7</v>
      </c>
      <c r="E51" s="36" t="s">
        <v>51</v>
      </c>
      <c r="F51" s="101">
        <v>0</v>
      </c>
      <c r="G51" s="68">
        <v>600</v>
      </c>
      <c r="H51" s="37">
        <v>68</v>
      </c>
      <c r="I51" s="34">
        <v>15</v>
      </c>
      <c r="J51" s="34">
        <v>0</v>
      </c>
      <c r="K51" s="34">
        <v>75</v>
      </c>
      <c r="L51" s="34">
        <v>0</v>
      </c>
      <c r="M51" s="34">
        <v>14</v>
      </c>
      <c r="N51" s="34">
        <v>23</v>
      </c>
      <c r="O51" s="34">
        <v>0</v>
      </c>
      <c r="P51" s="34">
        <v>0</v>
      </c>
      <c r="Q51" s="34">
        <v>0</v>
      </c>
      <c r="R51" s="34">
        <v>0</v>
      </c>
      <c r="S51" s="70">
        <v>0</v>
      </c>
      <c r="T51" s="78">
        <f>SUM(H51:S51)</f>
        <v>195</v>
      </c>
      <c r="U51" s="51" t="e">
        <f>(G51*$U$50)/$G$50</f>
        <v>#DIV/0!</v>
      </c>
    </row>
    <row r="52" spans="1:21" ht="14.25">
      <c r="A52" s="58">
        <v>26</v>
      </c>
      <c r="B52" s="33" t="s">
        <v>11</v>
      </c>
      <c r="C52" s="33" t="s">
        <v>7</v>
      </c>
      <c r="D52" s="33" t="s">
        <v>7</v>
      </c>
      <c r="E52" s="36" t="s">
        <v>52</v>
      </c>
      <c r="F52" s="101">
        <v>0</v>
      </c>
      <c r="G52" s="68">
        <v>98323</v>
      </c>
      <c r="H52" s="37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70">
        <v>0</v>
      </c>
      <c r="T52" s="78">
        <f>SUM(H52:S52)</f>
        <v>0</v>
      </c>
      <c r="U52" s="51">
        <f>(G52*$U$20)/$G$20</f>
        <v>0</v>
      </c>
    </row>
    <row r="53" spans="1:21" ht="14.25">
      <c r="A53" s="58">
        <v>26</v>
      </c>
      <c r="B53" s="33" t="s">
        <v>15</v>
      </c>
      <c r="C53" s="33" t="s">
        <v>7</v>
      </c>
      <c r="D53" s="33" t="s">
        <v>7</v>
      </c>
      <c r="E53" s="36" t="s">
        <v>53</v>
      </c>
      <c r="F53" s="101">
        <v>2407</v>
      </c>
      <c r="G53" s="68">
        <v>2407</v>
      </c>
      <c r="H53" s="37">
        <v>0</v>
      </c>
      <c r="I53" s="34">
        <v>0</v>
      </c>
      <c r="J53" s="34">
        <v>0</v>
      </c>
      <c r="K53" s="34">
        <v>0</v>
      </c>
      <c r="L53" s="34">
        <v>0</v>
      </c>
      <c r="M53" s="34">
        <v>86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70">
        <v>0</v>
      </c>
      <c r="T53" s="78">
        <f>SUM(H53:S53)</f>
        <v>86</v>
      </c>
      <c r="U53" s="51">
        <f>(G53*$U$20)/$G$20</f>
        <v>0</v>
      </c>
    </row>
    <row r="54" spans="1:21" ht="13.5">
      <c r="A54" s="57">
        <v>29</v>
      </c>
      <c r="B54" s="41" t="s">
        <v>6</v>
      </c>
      <c r="C54" s="41" t="s">
        <v>7</v>
      </c>
      <c r="D54" s="41" t="s">
        <v>7</v>
      </c>
      <c r="E54" s="46" t="s">
        <v>54</v>
      </c>
      <c r="F54" s="79">
        <f>SUM(F55:F62)</f>
        <v>9715</v>
      </c>
      <c r="G54" s="98">
        <f>SUM(G55:G62)</f>
        <v>13652</v>
      </c>
      <c r="H54" s="60">
        <f>SUM(H55:H62)</f>
        <v>0</v>
      </c>
      <c r="I54" s="43">
        <f aca="true" t="shared" si="10" ref="I54:U54">SUM(I55:I62)</f>
        <v>260</v>
      </c>
      <c r="J54" s="43">
        <f t="shared" si="10"/>
        <v>4688</v>
      </c>
      <c r="K54" s="43">
        <f t="shared" si="10"/>
        <v>1950</v>
      </c>
      <c r="L54" s="43">
        <f t="shared" si="10"/>
        <v>65</v>
      </c>
      <c r="M54" s="43">
        <f t="shared" si="10"/>
        <v>1164</v>
      </c>
      <c r="N54" s="43">
        <f t="shared" si="10"/>
        <v>0</v>
      </c>
      <c r="O54" s="43">
        <f t="shared" si="10"/>
        <v>0</v>
      </c>
      <c r="P54" s="43">
        <f t="shared" si="10"/>
        <v>0</v>
      </c>
      <c r="Q54" s="43">
        <f t="shared" si="10"/>
        <v>0</v>
      </c>
      <c r="R54" s="43">
        <f t="shared" si="10"/>
        <v>0</v>
      </c>
      <c r="S54" s="69">
        <f t="shared" si="10"/>
        <v>0</v>
      </c>
      <c r="T54" s="77">
        <f t="shared" si="10"/>
        <v>8127</v>
      </c>
      <c r="U54" s="48">
        <f t="shared" si="10"/>
        <v>0</v>
      </c>
    </row>
    <row r="55" spans="1:21" ht="14.25">
      <c r="A55" s="58">
        <v>29</v>
      </c>
      <c r="B55" s="33" t="s">
        <v>9</v>
      </c>
      <c r="C55" s="33" t="s">
        <v>7</v>
      </c>
      <c r="D55" s="33" t="s">
        <v>7</v>
      </c>
      <c r="E55" s="36" t="s">
        <v>55</v>
      </c>
      <c r="F55" s="101">
        <v>0</v>
      </c>
      <c r="G55" s="68">
        <v>0</v>
      </c>
      <c r="H55" s="37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70">
        <v>0</v>
      </c>
      <c r="T55" s="78">
        <f>SUM(H55:S55)</f>
        <v>0</v>
      </c>
      <c r="U55" s="51" t="e">
        <f>(G55*$U$54)/$G$54</f>
        <v>#DIV/0!</v>
      </c>
    </row>
    <row r="56" spans="1:21" ht="14.25">
      <c r="A56" s="58">
        <v>29</v>
      </c>
      <c r="B56" s="33" t="s">
        <v>11</v>
      </c>
      <c r="C56" s="33" t="s">
        <v>7</v>
      </c>
      <c r="D56" s="33" t="s">
        <v>7</v>
      </c>
      <c r="E56" s="36" t="s">
        <v>56</v>
      </c>
      <c r="F56" s="101">
        <v>0</v>
      </c>
      <c r="G56" s="68">
        <v>0</v>
      </c>
      <c r="H56" s="37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70">
        <v>0</v>
      </c>
      <c r="T56" s="78">
        <f aca="true" t="shared" si="11" ref="T56:T62">SUM(H56:S56)</f>
        <v>0</v>
      </c>
      <c r="U56" s="51" t="e">
        <f aca="true" t="shared" si="12" ref="U56:U62">(G56*$U$54)/$G$54</f>
        <v>#DIV/0!</v>
      </c>
    </row>
    <row r="57" spans="1:21" ht="14.25">
      <c r="A57" s="58">
        <v>29</v>
      </c>
      <c r="B57" s="33" t="s">
        <v>13</v>
      </c>
      <c r="C57" s="33" t="s">
        <v>7</v>
      </c>
      <c r="D57" s="33" t="s">
        <v>7</v>
      </c>
      <c r="E57" s="36" t="s">
        <v>57</v>
      </c>
      <c r="F57" s="101">
        <v>0</v>
      </c>
      <c r="G57" s="68">
        <v>0</v>
      </c>
      <c r="H57" s="37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70">
        <v>0</v>
      </c>
      <c r="T57" s="78">
        <f t="shared" si="11"/>
        <v>0</v>
      </c>
      <c r="U57" s="51" t="e">
        <f t="shared" si="12"/>
        <v>#DIV/0!</v>
      </c>
    </row>
    <row r="58" spans="1:21" ht="14.25">
      <c r="A58" s="58">
        <v>29</v>
      </c>
      <c r="B58" s="33" t="s">
        <v>15</v>
      </c>
      <c r="C58" s="33" t="s">
        <v>7</v>
      </c>
      <c r="D58" s="33" t="s">
        <v>7</v>
      </c>
      <c r="E58" s="36" t="s">
        <v>58</v>
      </c>
      <c r="F58" s="101">
        <v>350</v>
      </c>
      <c r="G58" s="68">
        <v>1679</v>
      </c>
      <c r="H58" s="37">
        <v>0</v>
      </c>
      <c r="I58" s="34">
        <v>0</v>
      </c>
      <c r="J58" s="34">
        <v>0</v>
      </c>
      <c r="K58" s="34">
        <v>0</v>
      </c>
      <c r="L58" s="34">
        <v>65</v>
      </c>
      <c r="M58" s="34">
        <v>1164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70">
        <v>0</v>
      </c>
      <c r="T58" s="78">
        <f t="shared" si="11"/>
        <v>1229</v>
      </c>
      <c r="U58" s="51" t="e">
        <f t="shared" si="12"/>
        <v>#DIV/0!</v>
      </c>
    </row>
    <row r="59" spans="1:21" ht="14.25">
      <c r="A59" s="58">
        <v>29</v>
      </c>
      <c r="B59" s="33" t="s">
        <v>23</v>
      </c>
      <c r="C59" s="33" t="s">
        <v>7</v>
      </c>
      <c r="D59" s="33" t="s">
        <v>7</v>
      </c>
      <c r="E59" s="36" t="s">
        <v>59</v>
      </c>
      <c r="F59" s="101">
        <v>2000</v>
      </c>
      <c r="G59" s="68">
        <v>4608</v>
      </c>
      <c r="H59" s="37">
        <v>0</v>
      </c>
      <c r="I59" s="34">
        <v>0</v>
      </c>
      <c r="J59" s="34">
        <v>571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70">
        <v>0</v>
      </c>
      <c r="T59" s="78">
        <f t="shared" si="11"/>
        <v>571</v>
      </c>
      <c r="U59" s="51" t="e">
        <f t="shared" si="12"/>
        <v>#DIV/0!</v>
      </c>
    </row>
    <row r="60" spans="1:21" ht="14.25">
      <c r="A60" s="58">
        <v>29</v>
      </c>
      <c r="B60" s="33" t="s">
        <v>25</v>
      </c>
      <c r="C60" s="33" t="s">
        <v>7</v>
      </c>
      <c r="D60" s="33" t="s">
        <v>7</v>
      </c>
      <c r="E60" s="36" t="s">
        <v>60</v>
      </c>
      <c r="F60" s="101">
        <v>7365</v>
      </c>
      <c r="G60" s="68">
        <v>7365</v>
      </c>
      <c r="H60" s="37">
        <v>0</v>
      </c>
      <c r="I60" s="34">
        <v>260</v>
      </c>
      <c r="J60" s="34">
        <v>4117</v>
      </c>
      <c r="K60" s="34">
        <f>1949+1</f>
        <v>1950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70">
        <v>0</v>
      </c>
      <c r="T60" s="78">
        <f t="shared" si="11"/>
        <v>6327</v>
      </c>
      <c r="U60" s="51" t="e">
        <f t="shared" si="12"/>
        <v>#DIV/0!</v>
      </c>
    </row>
    <row r="61" spans="1:21" ht="14.25">
      <c r="A61" s="58">
        <v>29</v>
      </c>
      <c r="B61" s="33" t="s">
        <v>27</v>
      </c>
      <c r="C61" s="33" t="s">
        <v>7</v>
      </c>
      <c r="D61" s="33" t="s">
        <v>7</v>
      </c>
      <c r="E61" s="36" t="s">
        <v>61</v>
      </c>
      <c r="F61" s="101">
        <v>0</v>
      </c>
      <c r="G61" s="68">
        <v>0</v>
      </c>
      <c r="H61" s="37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70">
        <v>0</v>
      </c>
      <c r="T61" s="78">
        <f t="shared" si="11"/>
        <v>0</v>
      </c>
      <c r="U61" s="51" t="e">
        <f t="shared" si="12"/>
        <v>#DIV/0!</v>
      </c>
    </row>
    <row r="62" spans="1:21" ht="14.25">
      <c r="A62" s="58">
        <v>29</v>
      </c>
      <c r="B62" s="33" t="s">
        <v>62</v>
      </c>
      <c r="C62" s="33" t="s">
        <v>7</v>
      </c>
      <c r="D62" s="33" t="s">
        <v>7</v>
      </c>
      <c r="E62" s="36" t="s">
        <v>63</v>
      </c>
      <c r="F62" s="101">
        <v>0</v>
      </c>
      <c r="G62" s="68">
        <v>0</v>
      </c>
      <c r="H62" s="37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70">
        <v>0</v>
      </c>
      <c r="T62" s="78">
        <f t="shared" si="11"/>
        <v>0</v>
      </c>
      <c r="U62" s="51" t="e">
        <f t="shared" si="12"/>
        <v>#DIV/0!</v>
      </c>
    </row>
    <row r="63" spans="1:21" ht="13.5">
      <c r="A63" s="57">
        <v>30</v>
      </c>
      <c r="B63" s="41" t="s">
        <v>6</v>
      </c>
      <c r="C63" s="41" t="s">
        <v>7</v>
      </c>
      <c r="D63" s="41" t="s">
        <v>7</v>
      </c>
      <c r="E63" s="46" t="s">
        <v>54</v>
      </c>
      <c r="F63" s="79">
        <f>SUM(F64:F67)</f>
        <v>0</v>
      </c>
      <c r="G63" s="98">
        <f>SUM(G64:G67)</f>
        <v>0</v>
      </c>
      <c r="H63" s="60">
        <f>SUM(H64:H67)</f>
        <v>0</v>
      </c>
      <c r="I63" s="43">
        <f aca="true" t="shared" si="13" ref="I63:U63">SUM(I64:I67)</f>
        <v>0</v>
      </c>
      <c r="J63" s="43"/>
      <c r="K63" s="43">
        <f t="shared" si="13"/>
        <v>0</v>
      </c>
      <c r="L63" s="43">
        <f t="shared" si="13"/>
        <v>0</v>
      </c>
      <c r="M63" s="43">
        <f t="shared" si="13"/>
        <v>0</v>
      </c>
      <c r="N63" s="43">
        <f t="shared" si="13"/>
        <v>0</v>
      </c>
      <c r="O63" s="43">
        <f t="shared" si="13"/>
        <v>0</v>
      </c>
      <c r="P63" s="43">
        <f t="shared" si="13"/>
        <v>0</v>
      </c>
      <c r="Q63" s="43">
        <f t="shared" si="13"/>
        <v>0</v>
      </c>
      <c r="R63" s="43">
        <f t="shared" si="13"/>
        <v>0</v>
      </c>
      <c r="S63" s="69">
        <f t="shared" si="13"/>
        <v>0</v>
      </c>
      <c r="T63" s="77">
        <f t="shared" si="13"/>
        <v>0</v>
      </c>
      <c r="U63" s="48">
        <f t="shared" si="13"/>
        <v>0</v>
      </c>
    </row>
    <row r="64" spans="1:21" ht="14.25">
      <c r="A64" s="58">
        <v>30</v>
      </c>
      <c r="B64" s="33" t="s">
        <v>9</v>
      </c>
      <c r="C64" s="33" t="s">
        <v>7</v>
      </c>
      <c r="D64" s="39" t="s">
        <v>7</v>
      </c>
      <c r="E64" s="36" t="s">
        <v>64</v>
      </c>
      <c r="F64" s="101">
        <v>0</v>
      </c>
      <c r="G64" s="68">
        <v>0</v>
      </c>
      <c r="H64" s="62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72">
        <v>0</v>
      </c>
      <c r="T64" s="78">
        <f>SUM(H64:S64)</f>
        <v>0</v>
      </c>
      <c r="U64" s="51">
        <f>(G64*$U$20)/$G$20</f>
        <v>0</v>
      </c>
    </row>
    <row r="65" spans="1:21" ht="14.25">
      <c r="A65" s="58">
        <v>30</v>
      </c>
      <c r="B65" s="33" t="s">
        <v>11</v>
      </c>
      <c r="C65" s="33" t="s">
        <v>7</v>
      </c>
      <c r="D65" s="39" t="s">
        <v>7</v>
      </c>
      <c r="E65" s="36" t="s">
        <v>65</v>
      </c>
      <c r="F65" s="101">
        <v>0</v>
      </c>
      <c r="G65" s="68">
        <v>0</v>
      </c>
      <c r="H65" s="62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72">
        <v>0</v>
      </c>
      <c r="T65" s="78">
        <f>SUM(H65:S65)</f>
        <v>0</v>
      </c>
      <c r="U65" s="51">
        <f>(G65*$U$20)/$G$20</f>
        <v>0</v>
      </c>
    </row>
    <row r="66" spans="1:21" ht="14.25">
      <c r="A66" s="58">
        <v>30</v>
      </c>
      <c r="B66" s="33" t="s">
        <v>13</v>
      </c>
      <c r="C66" s="33" t="s">
        <v>7</v>
      </c>
      <c r="D66" s="33" t="s">
        <v>7</v>
      </c>
      <c r="E66" s="36" t="s">
        <v>66</v>
      </c>
      <c r="F66" s="101">
        <v>0</v>
      </c>
      <c r="G66" s="68">
        <v>0</v>
      </c>
      <c r="H66" s="62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72">
        <v>0</v>
      </c>
      <c r="T66" s="78">
        <f>SUM(H66:S66)</f>
        <v>0</v>
      </c>
      <c r="U66" s="51">
        <f>(G66*$U$20)/$G$20</f>
        <v>0</v>
      </c>
    </row>
    <row r="67" spans="1:21" ht="14.25">
      <c r="A67" s="58">
        <v>30</v>
      </c>
      <c r="B67" s="33" t="s">
        <v>62</v>
      </c>
      <c r="C67" s="33" t="s">
        <v>7</v>
      </c>
      <c r="D67" s="33" t="s">
        <v>7</v>
      </c>
      <c r="E67" s="36" t="s">
        <v>67</v>
      </c>
      <c r="F67" s="101">
        <v>0</v>
      </c>
      <c r="G67" s="68">
        <v>0</v>
      </c>
      <c r="H67" s="62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72">
        <v>0</v>
      </c>
      <c r="T67" s="78">
        <f>SUM(H67:S67)</f>
        <v>0</v>
      </c>
      <c r="U67" s="51">
        <f>(G67*$U$20)/$G$20</f>
        <v>0</v>
      </c>
    </row>
    <row r="68" spans="1:21" ht="13.5">
      <c r="A68" s="57">
        <v>31</v>
      </c>
      <c r="B68" s="41" t="s">
        <v>6</v>
      </c>
      <c r="C68" s="41" t="s">
        <v>7</v>
      </c>
      <c r="D68" s="41" t="s">
        <v>7</v>
      </c>
      <c r="E68" s="46" t="s">
        <v>68</v>
      </c>
      <c r="F68" s="79">
        <f>+F69+F72+F81</f>
        <v>40000</v>
      </c>
      <c r="G68" s="98">
        <f>+G69+G72+G81</f>
        <v>243806</v>
      </c>
      <c r="H68" s="60">
        <f>+H69+H72+H81</f>
        <v>0</v>
      </c>
      <c r="I68" s="43">
        <f aca="true" t="shared" si="14" ref="I68:U68">+I69+I72+I81</f>
        <v>1831</v>
      </c>
      <c r="J68" s="43">
        <f t="shared" si="14"/>
        <v>37877</v>
      </c>
      <c r="K68" s="43">
        <f t="shared" si="14"/>
        <v>14065</v>
      </c>
      <c r="L68" s="43">
        <f t="shared" si="14"/>
        <v>2370</v>
      </c>
      <c r="M68" s="43">
        <f t="shared" si="14"/>
        <v>3375</v>
      </c>
      <c r="N68" s="43">
        <f t="shared" si="14"/>
        <v>22675</v>
      </c>
      <c r="O68" s="43">
        <f t="shared" si="14"/>
        <v>0</v>
      </c>
      <c r="P68" s="43">
        <f t="shared" si="14"/>
        <v>0</v>
      </c>
      <c r="Q68" s="43">
        <f t="shared" si="14"/>
        <v>0</v>
      </c>
      <c r="R68" s="43">
        <f t="shared" si="14"/>
        <v>0</v>
      </c>
      <c r="S68" s="69">
        <f t="shared" si="14"/>
        <v>0</v>
      </c>
      <c r="T68" s="77">
        <f t="shared" si="14"/>
        <v>82193</v>
      </c>
      <c r="U68" s="48">
        <f t="shared" si="14"/>
        <v>4.16229406071644</v>
      </c>
    </row>
    <row r="69" spans="1:21" ht="14.25">
      <c r="A69" s="58">
        <v>31</v>
      </c>
      <c r="B69" s="33" t="s">
        <v>9</v>
      </c>
      <c r="C69" s="33" t="s">
        <v>7</v>
      </c>
      <c r="D69" s="33" t="s">
        <v>7</v>
      </c>
      <c r="E69" s="40" t="s">
        <v>83</v>
      </c>
      <c r="F69" s="101">
        <f>SUM(F70:F71)</f>
        <v>0</v>
      </c>
      <c r="G69" s="68">
        <f>SUM(G70:G71)</f>
        <v>0</v>
      </c>
      <c r="H69" s="64">
        <f>SUM(H70:H71)</f>
        <v>0</v>
      </c>
      <c r="I69" s="35">
        <f aca="true" t="shared" si="15" ref="I69:T69">SUM(I70:I71)</f>
        <v>0</v>
      </c>
      <c r="J69" s="35">
        <f t="shared" si="15"/>
        <v>0</v>
      </c>
      <c r="K69" s="35">
        <f t="shared" si="15"/>
        <v>0</v>
      </c>
      <c r="L69" s="35">
        <f t="shared" si="15"/>
        <v>0</v>
      </c>
      <c r="M69" s="35">
        <f t="shared" si="15"/>
        <v>0</v>
      </c>
      <c r="N69" s="35">
        <f t="shared" si="15"/>
        <v>0</v>
      </c>
      <c r="O69" s="35">
        <f t="shared" si="15"/>
        <v>0</v>
      </c>
      <c r="P69" s="35">
        <f t="shared" si="15"/>
        <v>0</v>
      </c>
      <c r="Q69" s="35">
        <f t="shared" si="15"/>
        <v>0</v>
      </c>
      <c r="R69" s="35">
        <f t="shared" si="15"/>
        <v>0</v>
      </c>
      <c r="S69" s="74">
        <f t="shared" si="15"/>
        <v>0</v>
      </c>
      <c r="T69" s="78">
        <f t="shared" si="15"/>
        <v>0</v>
      </c>
      <c r="U69" s="53">
        <f>+G69*100/$G$103</f>
        <v>0</v>
      </c>
    </row>
    <row r="70" spans="1:21" ht="14.25">
      <c r="A70" s="59">
        <v>31</v>
      </c>
      <c r="B70" s="16" t="s">
        <v>9</v>
      </c>
      <c r="C70" s="16" t="s">
        <v>84</v>
      </c>
      <c r="D70" s="16" t="s">
        <v>7</v>
      </c>
      <c r="E70" s="30" t="s">
        <v>85</v>
      </c>
      <c r="F70" s="102">
        <v>0</v>
      </c>
      <c r="G70" s="67">
        <v>0</v>
      </c>
      <c r="H70" s="65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75">
        <v>0</v>
      </c>
      <c r="T70" s="81">
        <f>SUM(H70:S70)</f>
        <v>0</v>
      </c>
      <c r="U70" s="54" t="e">
        <f>(G70*$U$69)/$G$69</f>
        <v>#DIV/0!</v>
      </c>
    </row>
    <row r="71" spans="1:21" ht="14.25">
      <c r="A71" s="59">
        <v>31</v>
      </c>
      <c r="B71" s="16" t="s">
        <v>9</v>
      </c>
      <c r="C71" s="16" t="s">
        <v>86</v>
      </c>
      <c r="D71" s="16" t="s">
        <v>7</v>
      </c>
      <c r="E71" s="30" t="s">
        <v>87</v>
      </c>
      <c r="F71" s="102">
        <v>0</v>
      </c>
      <c r="G71" s="67">
        <v>0</v>
      </c>
      <c r="H71" s="65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75">
        <v>0</v>
      </c>
      <c r="T71" s="81">
        <f>SUM(H71:S71)</f>
        <v>0</v>
      </c>
      <c r="U71" s="54" t="e">
        <f>(G71*$U$69)/$G$69</f>
        <v>#DIV/0!</v>
      </c>
    </row>
    <row r="72" spans="1:21" ht="14.25">
      <c r="A72" s="58">
        <v>31</v>
      </c>
      <c r="B72" s="33" t="s">
        <v>11</v>
      </c>
      <c r="C72" s="33" t="s">
        <v>7</v>
      </c>
      <c r="D72" s="33" t="s">
        <v>7</v>
      </c>
      <c r="E72" s="40" t="s">
        <v>69</v>
      </c>
      <c r="F72" s="101">
        <f>SUM(F73:F80)</f>
        <v>40000</v>
      </c>
      <c r="G72" s="68">
        <f>SUM(G73:G80)</f>
        <v>243806</v>
      </c>
      <c r="H72" s="64">
        <f>SUM(H73:H80)</f>
        <v>0</v>
      </c>
      <c r="I72" s="35">
        <f aca="true" t="shared" si="16" ref="I72:T72">SUM(I73:I80)</f>
        <v>1831</v>
      </c>
      <c r="J72" s="35">
        <f t="shared" si="16"/>
        <v>37877</v>
      </c>
      <c r="K72" s="35">
        <f t="shared" si="16"/>
        <v>14065</v>
      </c>
      <c r="L72" s="35">
        <f t="shared" si="16"/>
        <v>2370</v>
      </c>
      <c r="M72" s="35">
        <f t="shared" si="16"/>
        <v>3375</v>
      </c>
      <c r="N72" s="35">
        <f t="shared" si="16"/>
        <v>22675</v>
      </c>
      <c r="O72" s="35">
        <f t="shared" si="16"/>
        <v>0</v>
      </c>
      <c r="P72" s="35">
        <f t="shared" si="16"/>
        <v>0</v>
      </c>
      <c r="Q72" s="35">
        <f t="shared" si="16"/>
        <v>0</v>
      </c>
      <c r="R72" s="35">
        <f t="shared" si="16"/>
        <v>0</v>
      </c>
      <c r="S72" s="74">
        <f t="shared" si="16"/>
        <v>0</v>
      </c>
      <c r="T72" s="78">
        <f t="shared" si="16"/>
        <v>82193</v>
      </c>
      <c r="U72" s="53">
        <f>+G72*100/$G$103</f>
        <v>4.16229406071644</v>
      </c>
    </row>
    <row r="73" spans="1:21" ht="14.25">
      <c r="A73" s="59">
        <v>31</v>
      </c>
      <c r="B73" s="16" t="s">
        <v>11</v>
      </c>
      <c r="C73" s="16" t="s">
        <v>84</v>
      </c>
      <c r="D73" s="16" t="s">
        <v>7</v>
      </c>
      <c r="E73" s="30" t="s">
        <v>85</v>
      </c>
      <c r="F73" s="102">
        <v>0</v>
      </c>
      <c r="G73" s="67">
        <v>0</v>
      </c>
      <c r="H73" s="65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75">
        <v>0</v>
      </c>
      <c r="T73" s="81">
        <f>SUM(H73:S73)</f>
        <v>0</v>
      </c>
      <c r="U73" s="54">
        <f>(G73*$U$72)/$G$72</f>
        <v>0</v>
      </c>
    </row>
    <row r="74" spans="1:21" ht="14.25">
      <c r="A74" s="59">
        <v>31</v>
      </c>
      <c r="B74" s="16" t="s">
        <v>11</v>
      </c>
      <c r="C74" s="16" t="s">
        <v>86</v>
      </c>
      <c r="D74" s="16" t="s">
        <v>7</v>
      </c>
      <c r="E74" s="30" t="s">
        <v>87</v>
      </c>
      <c r="F74" s="102">
        <v>40000</v>
      </c>
      <c r="G74" s="67">
        <v>46135</v>
      </c>
      <c r="H74" s="65">
        <v>0</v>
      </c>
      <c r="I74" s="29">
        <v>1831</v>
      </c>
      <c r="J74" s="29">
        <v>1240</v>
      </c>
      <c r="K74" s="29">
        <v>6197</v>
      </c>
      <c r="L74" s="29">
        <v>2370</v>
      </c>
      <c r="M74" s="29">
        <v>3375</v>
      </c>
      <c r="N74" s="29">
        <v>4659</v>
      </c>
      <c r="O74" s="29">
        <v>0</v>
      </c>
      <c r="P74" s="29">
        <v>0</v>
      </c>
      <c r="Q74" s="29">
        <v>0</v>
      </c>
      <c r="R74" s="29">
        <v>0</v>
      </c>
      <c r="S74" s="75">
        <v>0</v>
      </c>
      <c r="T74" s="81">
        <f aca="true" t="shared" si="17" ref="T74:T80">SUM(H74:S74)</f>
        <v>19672</v>
      </c>
      <c r="U74" s="54">
        <f aca="true" t="shared" si="18" ref="U74:U80">(G74*$U$72)/$G$72</f>
        <v>0.7876239161101571</v>
      </c>
    </row>
    <row r="75" spans="1:21" ht="14.25">
      <c r="A75" s="59">
        <v>31</v>
      </c>
      <c r="B75" s="16" t="s">
        <v>11</v>
      </c>
      <c r="C75" s="16" t="s">
        <v>88</v>
      </c>
      <c r="D75" s="16" t="s">
        <v>7</v>
      </c>
      <c r="E75" s="30" t="s">
        <v>89</v>
      </c>
      <c r="F75" s="102">
        <v>0</v>
      </c>
      <c r="G75" s="67">
        <v>0</v>
      </c>
      <c r="H75" s="65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75">
        <v>0</v>
      </c>
      <c r="T75" s="81">
        <f t="shared" si="17"/>
        <v>0</v>
      </c>
      <c r="U75" s="54">
        <f t="shared" si="18"/>
        <v>0</v>
      </c>
    </row>
    <row r="76" spans="1:21" ht="14.25">
      <c r="A76" s="59">
        <v>31</v>
      </c>
      <c r="B76" s="16" t="s">
        <v>11</v>
      </c>
      <c r="C76" s="16" t="s">
        <v>90</v>
      </c>
      <c r="D76" s="16" t="s">
        <v>7</v>
      </c>
      <c r="E76" s="30" t="s">
        <v>91</v>
      </c>
      <c r="F76" s="102">
        <v>0</v>
      </c>
      <c r="G76" s="67">
        <v>197671</v>
      </c>
      <c r="H76" s="65">
        <v>0</v>
      </c>
      <c r="I76" s="29">
        <v>0</v>
      </c>
      <c r="J76" s="29">
        <v>36637</v>
      </c>
      <c r="K76" s="29">
        <v>7868</v>
      </c>
      <c r="L76" s="29">
        <v>0</v>
      </c>
      <c r="M76" s="29">
        <v>0</v>
      </c>
      <c r="N76" s="29">
        <v>18016</v>
      </c>
      <c r="O76" s="29">
        <v>0</v>
      </c>
      <c r="P76" s="29">
        <v>0</v>
      </c>
      <c r="Q76" s="29">
        <v>0</v>
      </c>
      <c r="R76" s="29">
        <v>0</v>
      </c>
      <c r="S76" s="75">
        <v>0</v>
      </c>
      <c r="T76" s="81">
        <f t="shared" si="17"/>
        <v>62521</v>
      </c>
      <c r="U76" s="54">
        <f t="shared" si="18"/>
        <v>3.374670144606283</v>
      </c>
    </row>
    <row r="77" spans="1:21" ht="14.25">
      <c r="A77" s="59">
        <v>31</v>
      </c>
      <c r="B77" s="16" t="s">
        <v>11</v>
      </c>
      <c r="C77" s="16" t="s">
        <v>92</v>
      </c>
      <c r="D77" s="16" t="s">
        <v>7</v>
      </c>
      <c r="E77" s="30" t="s">
        <v>93</v>
      </c>
      <c r="F77" s="102">
        <v>0</v>
      </c>
      <c r="G77" s="67">
        <v>0</v>
      </c>
      <c r="H77" s="65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75">
        <v>0</v>
      </c>
      <c r="T77" s="81">
        <f t="shared" si="17"/>
        <v>0</v>
      </c>
      <c r="U77" s="54">
        <f t="shared" si="18"/>
        <v>0</v>
      </c>
    </row>
    <row r="78" spans="1:21" ht="14.25">
      <c r="A78" s="59">
        <v>31</v>
      </c>
      <c r="B78" s="16" t="s">
        <v>11</v>
      </c>
      <c r="C78" s="16" t="s">
        <v>94</v>
      </c>
      <c r="D78" s="16" t="s">
        <v>7</v>
      </c>
      <c r="E78" s="30" t="s">
        <v>95</v>
      </c>
      <c r="F78" s="102">
        <v>0</v>
      </c>
      <c r="G78" s="67">
        <v>0</v>
      </c>
      <c r="H78" s="65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75">
        <v>0</v>
      </c>
      <c r="T78" s="81">
        <f t="shared" si="17"/>
        <v>0</v>
      </c>
      <c r="U78" s="54">
        <f t="shared" si="18"/>
        <v>0</v>
      </c>
    </row>
    <row r="79" spans="1:21" ht="14.25">
      <c r="A79" s="59">
        <v>31</v>
      </c>
      <c r="B79" s="16" t="s">
        <v>11</v>
      </c>
      <c r="C79" s="16" t="s">
        <v>96</v>
      </c>
      <c r="D79" s="16" t="s">
        <v>7</v>
      </c>
      <c r="E79" s="30" t="s">
        <v>97</v>
      </c>
      <c r="F79" s="102">
        <v>0</v>
      </c>
      <c r="G79" s="67">
        <v>0</v>
      </c>
      <c r="H79" s="65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75">
        <v>0</v>
      </c>
      <c r="T79" s="81">
        <f t="shared" si="17"/>
        <v>0</v>
      </c>
      <c r="U79" s="54">
        <f t="shared" si="18"/>
        <v>0</v>
      </c>
    </row>
    <row r="80" spans="1:21" ht="14.25">
      <c r="A80" s="59">
        <v>31</v>
      </c>
      <c r="B80" s="16" t="s">
        <v>11</v>
      </c>
      <c r="C80" s="16" t="s">
        <v>98</v>
      </c>
      <c r="D80" s="16" t="s">
        <v>7</v>
      </c>
      <c r="E80" s="30" t="s">
        <v>99</v>
      </c>
      <c r="F80" s="102">
        <v>0</v>
      </c>
      <c r="G80" s="67">
        <v>0</v>
      </c>
      <c r="H80" s="65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75">
        <v>0</v>
      </c>
      <c r="T80" s="81">
        <f t="shared" si="17"/>
        <v>0</v>
      </c>
      <c r="U80" s="54">
        <f t="shared" si="18"/>
        <v>0</v>
      </c>
    </row>
    <row r="81" spans="1:21" ht="14.25">
      <c r="A81" s="58">
        <v>31</v>
      </c>
      <c r="B81" s="33" t="s">
        <v>13</v>
      </c>
      <c r="C81" s="33" t="s">
        <v>7</v>
      </c>
      <c r="D81" s="33" t="s">
        <v>7</v>
      </c>
      <c r="E81" s="40" t="s">
        <v>100</v>
      </c>
      <c r="F81" s="101">
        <f>SUM(F82:F84)</f>
        <v>0</v>
      </c>
      <c r="G81" s="68">
        <f>SUM(G82:G84)</f>
        <v>0</v>
      </c>
      <c r="H81" s="64">
        <f>SUM(H82:H84)</f>
        <v>0</v>
      </c>
      <c r="I81" s="35">
        <f aca="true" t="shared" si="19" ref="I81:T81">SUM(I82:I84)</f>
        <v>0</v>
      </c>
      <c r="J81" s="35">
        <f t="shared" si="19"/>
        <v>0</v>
      </c>
      <c r="K81" s="35">
        <f t="shared" si="19"/>
        <v>0</v>
      </c>
      <c r="L81" s="35">
        <f t="shared" si="19"/>
        <v>0</v>
      </c>
      <c r="M81" s="35">
        <f t="shared" si="19"/>
        <v>0</v>
      </c>
      <c r="N81" s="35">
        <f t="shared" si="19"/>
        <v>0</v>
      </c>
      <c r="O81" s="35">
        <f t="shared" si="19"/>
        <v>0</v>
      </c>
      <c r="P81" s="35">
        <f t="shared" si="19"/>
        <v>0</v>
      </c>
      <c r="Q81" s="35">
        <f t="shared" si="19"/>
        <v>0</v>
      </c>
      <c r="R81" s="35">
        <f t="shared" si="19"/>
        <v>0</v>
      </c>
      <c r="S81" s="74">
        <f t="shared" si="19"/>
        <v>0</v>
      </c>
      <c r="T81" s="78">
        <f t="shared" si="19"/>
        <v>0</v>
      </c>
      <c r="U81" s="53">
        <f>+G81*100/$G$103</f>
        <v>0</v>
      </c>
    </row>
    <row r="82" spans="1:21" ht="14.25">
      <c r="A82" s="59">
        <v>31</v>
      </c>
      <c r="B82" s="16" t="s">
        <v>13</v>
      </c>
      <c r="C82" s="16" t="s">
        <v>84</v>
      </c>
      <c r="D82" s="16" t="s">
        <v>7</v>
      </c>
      <c r="E82" s="30" t="s">
        <v>85</v>
      </c>
      <c r="F82" s="102">
        <v>0</v>
      </c>
      <c r="G82" s="67">
        <v>0</v>
      </c>
      <c r="H82" s="66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76">
        <v>0</v>
      </c>
      <c r="T82" s="81">
        <f>SUM(H82:S82)</f>
        <v>0</v>
      </c>
      <c r="U82" s="54">
        <f>(G82*$U$20)/$G$20</f>
        <v>0</v>
      </c>
    </row>
    <row r="83" spans="1:21" ht="14.25">
      <c r="A83" s="59">
        <v>31</v>
      </c>
      <c r="B83" s="16" t="s">
        <v>13</v>
      </c>
      <c r="C83" s="16" t="s">
        <v>86</v>
      </c>
      <c r="D83" s="16" t="s">
        <v>7</v>
      </c>
      <c r="E83" s="30" t="s">
        <v>87</v>
      </c>
      <c r="F83" s="102">
        <v>0</v>
      </c>
      <c r="G83" s="67">
        <v>0</v>
      </c>
      <c r="H83" s="66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76">
        <v>0</v>
      </c>
      <c r="T83" s="81">
        <f>SUM(H83:S83)</f>
        <v>0</v>
      </c>
      <c r="U83" s="54">
        <f>(G83*$U$20)/$G$20</f>
        <v>0</v>
      </c>
    </row>
    <row r="84" spans="1:21" ht="14.25">
      <c r="A84" s="59">
        <v>31</v>
      </c>
      <c r="B84" s="16" t="s">
        <v>13</v>
      </c>
      <c r="C84" s="16" t="s">
        <v>88</v>
      </c>
      <c r="D84" s="16" t="s">
        <v>7</v>
      </c>
      <c r="E84" s="30" t="s">
        <v>101</v>
      </c>
      <c r="F84" s="102">
        <v>0</v>
      </c>
      <c r="G84" s="67">
        <v>0</v>
      </c>
      <c r="H84" s="66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76">
        <v>0</v>
      </c>
      <c r="T84" s="81">
        <f>SUM(H84:S84)</f>
        <v>0</v>
      </c>
      <c r="U84" s="54">
        <f>(G84*$U$20)/$G$20</f>
        <v>0</v>
      </c>
    </row>
    <row r="85" spans="1:21" ht="13.5">
      <c r="A85" s="57">
        <v>32</v>
      </c>
      <c r="B85" s="41" t="s">
        <v>6</v>
      </c>
      <c r="C85" s="41" t="s">
        <v>7</v>
      </c>
      <c r="D85" s="41" t="s">
        <v>7</v>
      </c>
      <c r="E85" s="46" t="s">
        <v>70</v>
      </c>
      <c r="F85" s="79">
        <f>SUM(F86:F89)</f>
        <v>0</v>
      </c>
      <c r="G85" s="98">
        <f>SUM(G86:G89)</f>
        <v>0</v>
      </c>
      <c r="H85" s="60">
        <f>SUM(H86:H89)</f>
        <v>0</v>
      </c>
      <c r="I85" s="43">
        <f aca="true" t="shared" si="20" ref="I85:U85">SUM(I86:I89)</f>
        <v>0</v>
      </c>
      <c r="J85" s="43">
        <f t="shared" si="20"/>
        <v>0</v>
      </c>
      <c r="K85" s="43">
        <f t="shared" si="20"/>
        <v>0</v>
      </c>
      <c r="L85" s="43">
        <f t="shared" si="20"/>
        <v>0</v>
      </c>
      <c r="M85" s="43">
        <f t="shared" si="20"/>
        <v>0</v>
      </c>
      <c r="N85" s="43">
        <f t="shared" si="20"/>
        <v>0</v>
      </c>
      <c r="O85" s="43">
        <f t="shared" si="20"/>
        <v>0</v>
      </c>
      <c r="P85" s="43">
        <f t="shared" si="20"/>
        <v>0</v>
      </c>
      <c r="Q85" s="43">
        <f t="shared" si="20"/>
        <v>0</v>
      </c>
      <c r="R85" s="43">
        <f t="shared" si="20"/>
        <v>0</v>
      </c>
      <c r="S85" s="69">
        <f t="shared" si="20"/>
        <v>0</v>
      </c>
      <c r="T85" s="77">
        <f t="shared" si="20"/>
        <v>0</v>
      </c>
      <c r="U85" s="48">
        <f t="shared" si="20"/>
        <v>0</v>
      </c>
    </row>
    <row r="86" spans="1:21" ht="14.25">
      <c r="A86" s="58">
        <v>32</v>
      </c>
      <c r="B86" s="33" t="s">
        <v>11</v>
      </c>
      <c r="C86" s="33" t="s">
        <v>7</v>
      </c>
      <c r="D86" s="39" t="s">
        <v>7</v>
      </c>
      <c r="E86" s="36" t="s">
        <v>71</v>
      </c>
      <c r="F86" s="101">
        <v>0</v>
      </c>
      <c r="G86" s="68">
        <v>0</v>
      </c>
      <c r="H86" s="62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72">
        <v>0</v>
      </c>
      <c r="T86" s="78">
        <f>SUM(H86:S86)</f>
        <v>0</v>
      </c>
      <c r="U86" s="51">
        <f>(G86*$U$20)/$G$20</f>
        <v>0</v>
      </c>
    </row>
    <row r="87" spans="1:21" ht="14.25">
      <c r="A87" s="58">
        <v>32</v>
      </c>
      <c r="B87" s="33" t="s">
        <v>25</v>
      </c>
      <c r="C87" s="33" t="s">
        <v>7</v>
      </c>
      <c r="D87" s="39" t="s">
        <v>7</v>
      </c>
      <c r="E87" s="36" t="s">
        <v>72</v>
      </c>
      <c r="F87" s="101">
        <v>0</v>
      </c>
      <c r="G87" s="68">
        <v>0</v>
      </c>
      <c r="H87" s="62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72">
        <v>0</v>
      </c>
      <c r="T87" s="78">
        <f>SUM(H87:S87)</f>
        <v>0</v>
      </c>
      <c r="U87" s="51">
        <f>(G87*$U$20)/$G$20</f>
        <v>0</v>
      </c>
    </row>
    <row r="88" spans="1:21" ht="14.25">
      <c r="A88" s="58">
        <v>32</v>
      </c>
      <c r="B88" s="33" t="s">
        <v>27</v>
      </c>
      <c r="C88" s="33" t="s">
        <v>7</v>
      </c>
      <c r="D88" s="33" t="s">
        <v>7</v>
      </c>
      <c r="E88" s="36" t="s">
        <v>73</v>
      </c>
      <c r="F88" s="101">
        <v>0</v>
      </c>
      <c r="G88" s="68">
        <v>0</v>
      </c>
      <c r="H88" s="62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72">
        <v>0</v>
      </c>
      <c r="T88" s="78">
        <f>SUM(H88:S88)</f>
        <v>0</v>
      </c>
      <c r="U88" s="51">
        <f>(G88*$U$20)/$G$20</f>
        <v>0</v>
      </c>
    </row>
    <row r="89" spans="1:21" ht="14.25">
      <c r="A89" s="58">
        <v>32</v>
      </c>
      <c r="B89" s="33" t="s">
        <v>62</v>
      </c>
      <c r="C89" s="33" t="s">
        <v>7</v>
      </c>
      <c r="D89" s="33" t="s">
        <v>7</v>
      </c>
      <c r="E89" s="36" t="s">
        <v>74</v>
      </c>
      <c r="F89" s="101">
        <v>0</v>
      </c>
      <c r="G89" s="68">
        <v>0</v>
      </c>
      <c r="H89" s="62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72">
        <v>0</v>
      </c>
      <c r="T89" s="78">
        <f>SUM(H89:S89)</f>
        <v>0</v>
      </c>
      <c r="U89" s="51">
        <f>(G89*$U$20)/$G$20</f>
        <v>0</v>
      </c>
    </row>
    <row r="90" spans="1:21" ht="13.5">
      <c r="A90" s="57">
        <v>33</v>
      </c>
      <c r="B90" s="41" t="s">
        <v>6</v>
      </c>
      <c r="C90" s="41" t="s">
        <v>7</v>
      </c>
      <c r="D90" s="41" t="s">
        <v>7</v>
      </c>
      <c r="E90" s="46" t="s">
        <v>75</v>
      </c>
      <c r="F90" s="79">
        <f>SUM(F91:F96)</f>
        <v>0</v>
      </c>
      <c r="G90" s="98">
        <f>SUM(G91:G96)</f>
        <v>0</v>
      </c>
      <c r="H90" s="60">
        <f>SUM(H91:H96)</f>
        <v>0</v>
      </c>
      <c r="I90" s="43">
        <f aca="true" t="shared" si="21" ref="I90:U90">SUM(I91:I96)</f>
        <v>0</v>
      </c>
      <c r="J90" s="43">
        <f t="shared" si="21"/>
        <v>0</v>
      </c>
      <c r="K90" s="43">
        <f t="shared" si="21"/>
        <v>0</v>
      </c>
      <c r="L90" s="43">
        <f t="shared" si="21"/>
        <v>0</v>
      </c>
      <c r="M90" s="43">
        <f t="shared" si="21"/>
        <v>0</v>
      </c>
      <c r="N90" s="43">
        <f t="shared" si="21"/>
        <v>0</v>
      </c>
      <c r="O90" s="43">
        <f t="shared" si="21"/>
        <v>0</v>
      </c>
      <c r="P90" s="43">
        <f t="shared" si="21"/>
        <v>0</v>
      </c>
      <c r="Q90" s="43">
        <f t="shared" si="21"/>
        <v>0</v>
      </c>
      <c r="R90" s="43">
        <f t="shared" si="21"/>
        <v>0</v>
      </c>
      <c r="S90" s="69">
        <f t="shared" si="21"/>
        <v>0</v>
      </c>
      <c r="T90" s="77">
        <f t="shared" si="21"/>
        <v>0</v>
      </c>
      <c r="U90" s="48">
        <f t="shared" si="21"/>
        <v>0</v>
      </c>
    </row>
    <row r="91" spans="1:21" ht="14.25">
      <c r="A91" s="58">
        <v>33</v>
      </c>
      <c r="B91" s="33" t="s">
        <v>9</v>
      </c>
      <c r="C91" s="33" t="s">
        <v>7</v>
      </c>
      <c r="D91" s="33" t="s">
        <v>7</v>
      </c>
      <c r="E91" s="36" t="s">
        <v>76</v>
      </c>
      <c r="F91" s="101">
        <v>0</v>
      </c>
      <c r="G91" s="68">
        <v>0</v>
      </c>
      <c r="H91" s="37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70">
        <v>0</v>
      </c>
      <c r="T91" s="78">
        <f aca="true" t="shared" si="22" ref="T91:T96">SUM(H91:S91)</f>
        <v>0</v>
      </c>
      <c r="U91" s="51" t="e">
        <f aca="true" t="shared" si="23" ref="U91:U96">(G91*$U$90)/$G$90</f>
        <v>#DIV/0!</v>
      </c>
    </row>
    <row r="92" spans="1:21" ht="14.25">
      <c r="A92" s="58">
        <v>33</v>
      </c>
      <c r="B92" s="33" t="s">
        <v>13</v>
      </c>
      <c r="C92" s="33" t="s">
        <v>7</v>
      </c>
      <c r="D92" s="33" t="s">
        <v>7</v>
      </c>
      <c r="E92" s="36" t="s">
        <v>43</v>
      </c>
      <c r="F92" s="101">
        <v>0</v>
      </c>
      <c r="G92" s="68">
        <v>0</v>
      </c>
      <c r="H92" s="37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70">
        <v>0</v>
      </c>
      <c r="T92" s="78">
        <f t="shared" si="22"/>
        <v>0</v>
      </c>
      <c r="U92" s="51" t="e">
        <f t="shared" si="23"/>
        <v>#DIV/0!</v>
      </c>
    </row>
    <row r="93" spans="1:21" ht="14.25">
      <c r="A93" s="58">
        <v>33</v>
      </c>
      <c r="B93" s="33" t="s">
        <v>15</v>
      </c>
      <c r="C93" s="33" t="s">
        <v>7</v>
      </c>
      <c r="D93" s="33" t="s">
        <v>7</v>
      </c>
      <c r="E93" s="36" t="s">
        <v>44</v>
      </c>
      <c r="F93" s="101">
        <v>0</v>
      </c>
      <c r="G93" s="68">
        <v>0</v>
      </c>
      <c r="H93" s="37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70">
        <v>0</v>
      </c>
      <c r="T93" s="78">
        <f t="shared" si="22"/>
        <v>0</v>
      </c>
      <c r="U93" s="51" t="e">
        <f t="shared" si="23"/>
        <v>#DIV/0!</v>
      </c>
    </row>
    <row r="94" spans="1:21" ht="14.25">
      <c r="A94" s="58">
        <v>33</v>
      </c>
      <c r="B94" s="33" t="s">
        <v>23</v>
      </c>
      <c r="C94" s="33" t="s">
        <v>7</v>
      </c>
      <c r="D94" s="33" t="s">
        <v>7</v>
      </c>
      <c r="E94" s="36" t="s">
        <v>45</v>
      </c>
      <c r="F94" s="101">
        <v>0</v>
      </c>
      <c r="G94" s="68">
        <v>0</v>
      </c>
      <c r="H94" s="37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70">
        <v>0</v>
      </c>
      <c r="T94" s="78">
        <f t="shared" si="22"/>
        <v>0</v>
      </c>
      <c r="U94" s="51" t="e">
        <f t="shared" si="23"/>
        <v>#DIV/0!</v>
      </c>
    </row>
    <row r="95" spans="1:21" ht="14.25">
      <c r="A95" s="58">
        <v>33</v>
      </c>
      <c r="B95" s="33" t="s">
        <v>25</v>
      </c>
      <c r="C95" s="33" t="s">
        <v>7</v>
      </c>
      <c r="D95" s="33" t="s">
        <v>7</v>
      </c>
      <c r="E95" s="36" t="s">
        <v>46</v>
      </c>
      <c r="F95" s="101">
        <v>0</v>
      </c>
      <c r="G95" s="68">
        <v>0</v>
      </c>
      <c r="H95" s="37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70">
        <v>0</v>
      </c>
      <c r="T95" s="78">
        <f t="shared" si="22"/>
        <v>0</v>
      </c>
      <c r="U95" s="51" t="e">
        <f t="shared" si="23"/>
        <v>#DIV/0!</v>
      </c>
    </row>
    <row r="96" spans="1:21" ht="14.25">
      <c r="A96" s="58">
        <v>33</v>
      </c>
      <c r="B96" s="33" t="s">
        <v>27</v>
      </c>
      <c r="C96" s="33" t="s">
        <v>7</v>
      </c>
      <c r="D96" s="33" t="s">
        <v>7</v>
      </c>
      <c r="E96" s="36" t="s">
        <v>47</v>
      </c>
      <c r="F96" s="101">
        <v>0</v>
      </c>
      <c r="G96" s="68">
        <v>0</v>
      </c>
      <c r="H96" s="37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70">
        <v>0</v>
      </c>
      <c r="T96" s="78">
        <f t="shared" si="22"/>
        <v>0</v>
      </c>
      <c r="U96" s="51" t="e">
        <f t="shared" si="23"/>
        <v>#DIV/0!</v>
      </c>
    </row>
    <row r="97" spans="1:21" ht="13.5">
      <c r="A97" s="57">
        <v>34</v>
      </c>
      <c r="B97" s="41" t="s">
        <v>6</v>
      </c>
      <c r="C97" s="41" t="s">
        <v>7</v>
      </c>
      <c r="D97" s="41" t="s">
        <v>7</v>
      </c>
      <c r="E97" s="46" t="s">
        <v>77</v>
      </c>
      <c r="F97" s="79">
        <f>SUM(F98:F101)</f>
        <v>0</v>
      </c>
      <c r="G97" s="98">
        <f>SUM(G98:G101)</f>
        <v>23896</v>
      </c>
      <c r="H97" s="60">
        <f>SUM(H98:H101)</f>
        <v>23896</v>
      </c>
      <c r="I97" s="43">
        <f aca="true" t="shared" si="24" ref="I97:U97">SUM(I98:I101)</f>
        <v>0</v>
      </c>
      <c r="J97" s="43">
        <f t="shared" si="24"/>
        <v>0</v>
      </c>
      <c r="K97" s="43">
        <f t="shared" si="24"/>
        <v>0</v>
      </c>
      <c r="L97" s="43">
        <f t="shared" si="24"/>
        <v>0</v>
      </c>
      <c r="M97" s="43">
        <f t="shared" si="24"/>
        <v>0</v>
      </c>
      <c r="N97" s="43">
        <f t="shared" si="24"/>
        <v>0</v>
      </c>
      <c r="O97" s="43">
        <f t="shared" si="24"/>
        <v>0</v>
      </c>
      <c r="P97" s="43">
        <f t="shared" si="24"/>
        <v>0</v>
      </c>
      <c r="Q97" s="43">
        <f t="shared" si="24"/>
        <v>0</v>
      </c>
      <c r="R97" s="43">
        <f t="shared" si="24"/>
        <v>0</v>
      </c>
      <c r="S97" s="69">
        <f t="shared" si="24"/>
        <v>0</v>
      </c>
      <c r="T97" s="77">
        <f t="shared" si="24"/>
        <v>23896</v>
      </c>
      <c r="U97" s="48">
        <f t="shared" si="24"/>
        <v>0</v>
      </c>
    </row>
    <row r="98" spans="1:21" ht="14.25">
      <c r="A98" s="58">
        <v>34</v>
      </c>
      <c r="B98" s="33" t="s">
        <v>9</v>
      </c>
      <c r="C98" s="33" t="s">
        <v>7</v>
      </c>
      <c r="D98" s="33" t="s">
        <v>7</v>
      </c>
      <c r="E98" s="36" t="s">
        <v>78</v>
      </c>
      <c r="F98" s="101">
        <v>0</v>
      </c>
      <c r="G98" s="68">
        <v>0</v>
      </c>
      <c r="H98" s="62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72">
        <v>0</v>
      </c>
      <c r="T98" s="78">
        <f>SUM(H98:S98)</f>
        <v>0</v>
      </c>
      <c r="U98" s="51" t="e">
        <f>(G98*$U$97)/$G$97</f>
        <v>#DIV/0!</v>
      </c>
    </row>
    <row r="99" spans="1:21" ht="14.25">
      <c r="A99" s="58">
        <v>34</v>
      </c>
      <c r="B99" s="33" t="s">
        <v>13</v>
      </c>
      <c r="C99" s="33" t="s">
        <v>7</v>
      </c>
      <c r="D99" s="33" t="s">
        <v>7</v>
      </c>
      <c r="E99" s="36" t="s">
        <v>79</v>
      </c>
      <c r="F99" s="101">
        <v>0</v>
      </c>
      <c r="G99" s="68">
        <v>0</v>
      </c>
      <c r="H99" s="62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72">
        <v>0</v>
      </c>
      <c r="T99" s="78">
        <f>SUM(H99:S99)</f>
        <v>0</v>
      </c>
      <c r="U99" s="51" t="e">
        <f>(G99*$U$97)/$G$97</f>
        <v>#DIV/0!</v>
      </c>
    </row>
    <row r="100" spans="1:21" ht="14.25">
      <c r="A100" s="58">
        <v>34</v>
      </c>
      <c r="B100" s="33" t="s">
        <v>23</v>
      </c>
      <c r="C100" s="33" t="s">
        <v>7</v>
      </c>
      <c r="D100" s="33" t="s">
        <v>7</v>
      </c>
      <c r="E100" s="36" t="s">
        <v>80</v>
      </c>
      <c r="F100" s="101">
        <v>0</v>
      </c>
      <c r="G100" s="68">
        <v>0</v>
      </c>
      <c r="H100" s="62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0</v>
      </c>
      <c r="S100" s="72">
        <v>0</v>
      </c>
      <c r="T100" s="78">
        <f>SUM(H100:S100)</f>
        <v>0</v>
      </c>
      <c r="U100" s="51" t="e">
        <f>(G100*$U$97)/$G$97</f>
        <v>#DIV/0!</v>
      </c>
    </row>
    <row r="101" spans="1:21" ht="14.25">
      <c r="A101" s="58">
        <v>34</v>
      </c>
      <c r="B101" s="33" t="s">
        <v>27</v>
      </c>
      <c r="C101" s="33" t="s">
        <v>7</v>
      </c>
      <c r="D101" s="33" t="s">
        <v>7</v>
      </c>
      <c r="E101" s="36" t="s">
        <v>81</v>
      </c>
      <c r="F101" s="101">
        <v>0</v>
      </c>
      <c r="G101" s="68">
        <v>23896</v>
      </c>
      <c r="H101" s="37">
        <v>23896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70">
        <v>0</v>
      </c>
      <c r="T101" s="78">
        <f>SUM(H101:S101)</f>
        <v>23896</v>
      </c>
      <c r="U101" s="51" t="e">
        <f>(G101*$U$97)/$G$97</f>
        <v>#DIV/0!</v>
      </c>
    </row>
    <row r="102" spans="1:21" s="32" customFormat="1" ht="14.25" thickBot="1">
      <c r="A102" s="103">
        <v>35</v>
      </c>
      <c r="B102" s="104" t="s">
        <v>6</v>
      </c>
      <c r="C102" s="104" t="s">
        <v>7</v>
      </c>
      <c r="D102" s="105" t="s">
        <v>7</v>
      </c>
      <c r="E102" s="106" t="s">
        <v>82</v>
      </c>
      <c r="F102" s="107">
        <v>0</v>
      </c>
      <c r="G102" s="108">
        <v>494250</v>
      </c>
      <c r="H102" s="109">
        <v>0</v>
      </c>
      <c r="I102" s="110">
        <v>0</v>
      </c>
      <c r="J102" s="110">
        <v>0</v>
      </c>
      <c r="K102" s="110">
        <v>0</v>
      </c>
      <c r="L102" s="110">
        <v>0</v>
      </c>
      <c r="M102" s="110">
        <v>0</v>
      </c>
      <c r="N102" s="110">
        <v>0</v>
      </c>
      <c r="O102" s="110">
        <v>0</v>
      </c>
      <c r="P102" s="110">
        <v>0</v>
      </c>
      <c r="Q102" s="110">
        <v>0</v>
      </c>
      <c r="R102" s="110">
        <v>0</v>
      </c>
      <c r="S102" s="111">
        <v>0</v>
      </c>
      <c r="T102" s="112">
        <f>SUM(H102:S102)</f>
        <v>0</v>
      </c>
      <c r="U102" s="55">
        <f>SUM(I102:T102)</f>
        <v>0</v>
      </c>
    </row>
    <row r="103" spans="1:21" ht="24" customHeight="1" thickBot="1">
      <c r="A103" s="121" t="s">
        <v>103</v>
      </c>
      <c r="B103" s="122"/>
      <c r="C103" s="122"/>
      <c r="D103" s="122"/>
      <c r="E103" s="122"/>
      <c r="F103" s="113">
        <f>+F20+F25+F38+F41+F48+F50+F54+F63+F68+F85+F90+F97+F102</f>
        <v>4857100</v>
      </c>
      <c r="G103" s="114">
        <f>+G20+G25+G38+G41+G48+G50+G54+G63+G68+G85+G90+G97+G102</f>
        <v>5857491</v>
      </c>
      <c r="H103" s="115">
        <f aca="true" t="shared" si="25" ref="H103:S103">+H20+H25+H38+H41+H48+H50+H54+H63+H68+H97+H102</f>
        <v>254106</v>
      </c>
      <c r="I103" s="116">
        <f t="shared" si="25"/>
        <v>301304</v>
      </c>
      <c r="J103" s="116">
        <f t="shared" si="25"/>
        <v>389690</v>
      </c>
      <c r="K103" s="116">
        <f t="shared" si="25"/>
        <v>565638</v>
      </c>
      <c r="L103" s="116">
        <f t="shared" si="25"/>
        <v>530251</v>
      </c>
      <c r="M103" s="116">
        <f t="shared" si="25"/>
        <v>424688</v>
      </c>
      <c r="N103" s="116">
        <f t="shared" si="25"/>
        <v>468214</v>
      </c>
      <c r="O103" s="116">
        <f t="shared" si="25"/>
        <v>0</v>
      </c>
      <c r="P103" s="116">
        <f t="shared" si="25"/>
        <v>0</v>
      </c>
      <c r="Q103" s="116">
        <f t="shared" si="25"/>
        <v>0</v>
      </c>
      <c r="R103" s="116">
        <f t="shared" si="25"/>
        <v>0</v>
      </c>
      <c r="S103" s="117">
        <f t="shared" si="25"/>
        <v>0</v>
      </c>
      <c r="T103" s="113">
        <f>+T20+T25+T38+T41+T48+T50+T54+T63+T68+T97+T102+T90</f>
        <v>2933891</v>
      </c>
      <c r="U103" s="56">
        <f>+U20+U25+U38+U41+U48+U50+U54+U63+U68+U97+U102+U90</f>
        <v>99764</v>
      </c>
    </row>
  </sheetData>
  <sheetProtection/>
  <mergeCells count="10">
    <mergeCell ref="A1:C6"/>
    <mergeCell ref="D3:E3"/>
    <mergeCell ref="D4:E4"/>
    <mergeCell ref="A8:U8"/>
    <mergeCell ref="A103:E103"/>
    <mergeCell ref="H14:K14"/>
    <mergeCell ref="A17:D17"/>
    <mergeCell ref="A12:D12"/>
    <mergeCell ref="A13:D13"/>
    <mergeCell ref="A14:D14"/>
  </mergeCells>
  <printOptions/>
  <pageMargins left="1.37" right="0.75" top="0.3" bottom="0.42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mcruz</dc:creator>
  <cp:keywords/>
  <dc:description/>
  <cp:lastModifiedBy>CONTABILIDAD</cp:lastModifiedBy>
  <cp:lastPrinted>2018-06-13T20:48:47Z</cp:lastPrinted>
  <dcterms:created xsi:type="dcterms:W3CDTF">2009-03-10T13:46:56Z</dcterms:created>
  <dcterms:modified xsi:type="dcterms:W3CDTF">2018-08-22T18:16:43Z</dcterms:modified>
  <cp:category/>
  <cp:version/>
  <cp:contentType/>
  <cp:contentStatus/>
</cp:coreProperties>
</file>